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51" yWindow="180" windowWidth="12120" windowHeight="7875" tabRatio="780" activeTab="0"/>
  </bookViews>
  <sheets>
    <sheet name="TH-FAM 1" sheetId="1" r:id="rId1"/>
    <sheet name="TH-FAM 2 (p.1)" sheetId="2" r:id="rId2"/>
    <sheet name="TH-FAM 2 (p.2)" sheetId="3" r:id="rId3"/>
    <sheet name="TH-FAM 3 (p.1)" sheetId="4" r:id="rId4"/>
    <sheet name="TH-FAM 3 (p.2)" sheetId="5" r:id="rId5"/>
    <sheet name="TH-FAM 4" sheetId="6" r:id="rId6"/>
    <sheet name="TH-FAM 5" sheetId="7" r:id="rId7"/>
    <sheet name="TH-FAM 6" sheetId="8" r:id="rId8"/>
    <sheet name="TH-FAM ET" sheetId="9" r:id="rId9"/>
  </sheets>
  <definedNames>
    <definedName name="_xlnm.Print_Area" localSheetId="0">'TH-FAM 1'!$A$1:$E$15</definedName>
    <definedName name="_xlnm.Print_Area" localSheetId="1">'TH-FAM 2 (p.1)'!$A$1:$G$13</definedName>
    <definedName name="_xlnm.Print_Area" localSheetId="2">'TH-FAM 2 (p.2)'!$A$1:$F$8</definedName>
    <definedName name="_xlnm.Print_Area" localSheetId="3">'TH-FAM 3 (p.1)'!$A$1:$F$35</definedName>
    <definedName name="_xlnm.Print_Area" localSheetId="4">'TH-FAM 3 (p.2)'!$A$1:$F$26</definedName>
    <definedName name="_xlnm.Print_Area" localSheetId="5">'TH-FAM 4'!$A$1:$G$32</definedName>
    <definedName name="_xlnm.Print_Area" localSheetId="6">'TH-FAM 5'!$A$1:$M$23</definedName>
    <definedName name="_xlnm.Print_Area" localSheetId="7">'TH-FAM 6'!$A$1:$H$13</definedName>
    <definedName name="_xlnm.Print_Area" localSheetId="8">'TH-FAM ET'!$A$1:$D$100</definedName>
    <definedName name="_xlnm.Print_Titles" localSheetId="8">'TH-FAM ET'!$1:$4</definedName>
  </definedNames>
  <calcPr fullCalcOnLoad="1"/>
</workbook>
</file>

<file path=xl/comments1.xml><?xml version="1.0" encoding="utf-8"?>
<comments xmlns="http://schemas.openxmlformats.org/spreadsheetml/2006/main">
  <authors>
    <author>Abt Associates Inc.</author>
  </authors>
  <commentList>
    <comment ref="B3" authorId="0">
      <text>
        <r>
          <rPr>
            <vertAlign val="superscript"/>
            <sz val="8"/>
            <rFont val="Arial"/>
            <family val="2"/>
          </rPr>
          <t>a</t>
        </r>
        <r>
          <rPr>
            <sz val="8"/>
            <rFont val="Arial"/>
            <family val="2"/>
          </rPr>
          <t xml:space="preserve">  For these tables, a family is defined as any household of 2 or more people containing at least one adult and at least one child (age 17 or under).</t>
        </r>
      </text>
    </comment>
  </commentList>
</comments>
</file>

<file path=xl/comments2.xml><?xml version="1.0" encoding="utf-8"?>
<comments xmlns="http://schemas.openxmlformats.org/spreadsheetml/2006/main">
  <authors>
    <author>Abt Associates Inc.</author>
  </authors>
  <commentList>
    <comment ref="D2" authorId="0">
      <text>
        <r>
          <rPr>
            <vertAlign val="superscript"/>
            <sz val="8"/>
            <rFont val="Arial"/>
            <family val="2"/>
          </rPr>
          <t>a</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TH-FAM1. </t>
        </r>
      </text>
    </comment>
    <comment ref="B5" authorId="0">
      <text>
        <r>
          <rPr>
            <vertAlign val="superscript"/>
            <sz val="8"/>
            <rFont val="Arial"/>
            <family val="2"/>
          </rPr>
          <t>b</t>
        </r>
        <r>
          <rPr>
            <sz val="8"/>
            <rFont val="Arial"/>
            <family val="2"/>
          </rPr>
          <t xml:space="preserve">  Note that the number of people served on an average night and on the last night by HMIS-participating shelters should be multiplied by the ratio of:  Step 6  ÷ Step 1 from Table TH-FAM1 to arrive at the estimated number served in the jurisdiction.  This adjustment factor is used for these two calculations (rather than the Step 11 adjustment factor) because there is no multiple program use on a single night and thus no need to adjust for overlap.</t>
        </r>
      </text>
    </comment>
    <comment ref="B6" authorId="0">
      <text>
        <r>
          <rPr>
            <sz val="8"/>
            <rFont val="Arial"/>
            <family val="2"/>
          </rPr>
          <t>b  Note that the number of people served on an average night and on the last night by HMIS-participating shelters should be multiplied by the ratio of:  Step 6  ÷ Step 1 from Table TH-FAM1 to arrive at the estimated number served in the jurisdiction.  This adjustment factor is used for these two calculations (rather than the Step 11 adjustment factor) because there is no multiple program use on a single night and thus no need to adjust for overlap.</t>
        </r>
      </text>
    </comment>
  </commentList>
</comments>
</file>

<file path=xl/comments4.xml><?xml version="1.0" encoding="utf-8"?>
<comments xmlns="http://schemas.openxmlformats.org/spreadsheetml/2006/main">
  <authors>
    <author>Abt Associates Inc.</author>
  </authors>
  <commentList>
    <comment ref="C2" authorId="0">
      <text>
        <r>
          <rPr>
            <vertAlign val="superscript"/>
            <sz val="8"/>
            <rFont val="Arial"/>
            <family val="2"/>
          </rPr>
          <t>a</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TH-FAM1. </t>
        </r>
      </text>
    </comment>
  </commentList>
</comments>
</file>

<file path=xl/comments5.xml><?xml version="1.0" encoding="utf-8"?>
<comments xmlns="http://schemas.openxmlformats.org/spreadsheetml/2006/main">
  <authors>
    <author>Abt Associates Inc.</author>
  </authors>
  <commentList>
    <comment ref="C2" authorId="0">
      <text>
        <r>
          <rPr>
            <vertAlign val="superscript"/>
            <sz val="8"/>
            <rFont val="Arial"/>
            <family val="2"/>
          </rPr>
          <t>a</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TableTH-FAM1. </t>
        </r>
      </text>
    </comment>
    <comment ref="A10" authorId="0">
      <text>
        <r>
          <rPr>
            <vertAlign val="superscript"/>
            <sz val="8"/>
            <rFont val="Arial"/>
            <family val="2"/>
          </rPr>
          <t>b</t>
        </r>
        <r>
          <rPr>
            <sz val="8"/>
            <rFont val="Arial"/>
            <family val="2"/>
          </rPr>
          <t xml:space="preserve">  Veteran status and whether person has disabling condition are only required to be collected for adults in the HMIS.  Thus, only the adult homeless population are counted in these cells and the number with missing information should be the number of adults missing this information.  </t>
        </r>
      </text>
    </comment>
    <comment ref="A14" authorId="0">
      <text>
        <r>
          <rPr>
            <vertAlign val="superscript"/>
            <sz val="8"/>
            <rFont val="Arial"/>
            <family val="2"/>
          </rPr>
          <t>b</t>
        </r>
        <r>
          <rPr>
            <sz val="8"/>
            <rFont val="Arial"/>
            <family val="2"/>
          </rPr>
          <t xml:space="preserve">  Veteran status and whether person has disabling condition are only required to be collected for adults in the HMIS.  Thus, only the adult homeless population are counted in these cells and the number with missing information should be the number of adults missing this information.  </t>
        </r>
      </text>
    </comment>
    <comment ref="A19" authorId="0">
      <text>
        <r>
          <rPr>
            <vertAlign val="superscript"/>
            <sz val="8"/>
            <rFont val="Arial"/>
            <family val="2"/>
          </rPr>
          <t>c</t>
        </r>
        <r>
          <rPr>
            <sz val="8"/>
            <rFont val="Arial"/>
            <family val="2"/>
          </rPr>
          <t xml:space="preserve">  These cells are expected to be zero for emergency shelter and transitional housing tables for families. They are shown here to maintain consistency with table shells for families.</t>
        </r>
      </text>
    </comment>
    <comment ref="A20" authorId="0">
      <text>
        <r>
          <rPr>
            <vertAlign val="superscript"/>
            <sz val="8"/>
            <rFont val="Arial"/>
            <family val="2"/>
          </rPr>
          <t>c</t>
        </r>
        <r>
          <rPr>
            <sz val="8"/>
            <rFont val="Arial"/>
            <family val="2"/>
          </rPr>
          <t xml:space="preserve">  These cells are expected to be zero for emergency shelter and transitional housing tables for families. They are shown here to maintain consistency with table shells for families.</t>
        </r>
      </text>
    </comment>
    <comment ref="A23" authorId="0">
      <text>
        <r>
          <rPr>
            <vertAlign val="superscript"/>
            <sz val="8"/>
            <rFont val="Arial"/>
            <family val="2"/>
          </rPr>
          <t>c</t>
        </r>
        <r>
          <rPr>
            <sz val="8"/>
            <rFont val="Arial"/>
            <family val="2"/>
          </rPr>
          <t xml:space="preserve">  These cells are expected to be zero for emergency shelter and transitional housing tables for families. They are shown here to maintain consistency with table shells for families.</t>
        </r>
      </text>
    </comment>
    <comment ref="A4" authorId="0">
      <text>
        <r>
          <rPr>
            <vertAlign val="superscript"/>
            <sz val="8"/>
            <rFont val="Arial"/>
            <family val="2"/>
          </rPr>
          <t>c</t>
        </r>
        <r>
          <rPr>
            <sz val="8"/>
            <rFont val="Arial"/>
            <family val="2"/>
          </rPr>
          <t xml:space="preserve">  These cells are expected to be zero for emergency shelter and transitional housing tables for families. They are shown here to maintain consistency with table shells for individuals.</t>
        </r>
      </text>
    </comment>
  </commentList>
</comments>
</file>

<file path=xl/comments6.xml><?xml version="1.0" encoding="utf-8"?>
<comments xmlns="http://schemas.openxmlformats.org/spreadsheetml/2006/main">
  <authors>
    <author>Abt Associates Inc.</author>
  </authors>
  <commentList>
    <comment ref="A1" authorId="0">
      <text>
        <r>
          <rPr>
            <vertAlign val="superscript"/>
            <sz val="8"/>
            <rFont val="Arial"/>
            <family val="2"/>
          </rPr>
          <t>a</t>
        </r>
        <r>
          <rPr>
            <sz val="8"/>
            <rFont val="Arial"/>
            <family val="2"/>
          </rPr>
          <t xml:space="preserve">  Previous night’s living arrangement, stability of previous night’s living arrangement, and zip code of last permanent residence are not collected for children accompanied by an adult.  Hence, only adults are used for calculations in this table.  </t>
        </r>
      </text>
    </comment>
    <comment ref="D2" authorId="0">
      <text>
        <r>
          <rPr>
            <vertAlign val="superscript"/>
            <sz val="8"/>
            <rFont val="Arial"/>
            <family val="2"/>
          </rPr>
          <t>b</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TH-FAM1.</t>
        </r>
      </text>
    </comment>
    <comment ref="G27" authorId="0">
      <text>
        <r>
          <rPr>
            <vertAlign val="superscript"/>
            <sz val="8"/>
            <rFont val="Arial"/>
            <family val="2"/>
          </rPr>
          <t>c</t>
        </r>
        <r>
          <rPr>
            <sz val="8"/>
            <rFont val="Arial"/>
            <family val="2"/>
          </rPr>
          <t xml:space="preserve">  Some zip codes may contain street addresses inside and outside the sample site  jurisdiction.  If a majority of the street addresses for such a zip code are within the sample site jurisdiction, treat that zip code as within the sample site jurisdiction for this calculation.</t>
        </r>
      </text>
    </comment>
  </commentList>
</comments>
</file>

<file path=xl/comments7.xml><?xml version="1.0" encoding="utf-8"?>
<comments xmlns="http://schemas.openxmlformats.org/spreadsheetml/2006/main">
  <authors>
    <author>Abt Associates Inc.</author>
  </authors>
  <commentList>
    <comment ref="D3" authorId="0">
      <text>
        <r>
          <rPr>
            <vertAlign val="superscript"/>
            <sz val="8"/>
            <rFont val="Arial"/>
            <family val="2"/>
          </rPr>
          <t xml:space="preserve">a </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TH-FAM1.  </t>
        </r>
      </text>
    </comment>
    <comment ref="G3" authorId="0">
      <text>
        <r>
          <rPr>
            <vertAlign val="superscript"/>
            <sz val="8"/>
            <rFont val="Arial"/>
            <family val="2"/>
          </rPr>
          <t>a</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TableTH-FAM1.  </t>
        </r>
      </text>
    </comment>
    <comment ref="J3" authorId="0">
      <text>
        <r>
          <rPr>
            <vertAlign val="superscript"/>
            <sz val="8"/>
            <rFont val="Arial"/>
            <family val="2"/>
          </rPr>
          <t xml:space="preserve">a </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TableTH-FAM1.  </t>
        </r>
      </text>
    </comment>
  </commentList>
</comments>
</file>

<file path=xl/comments8.xml><?xml version="1.0" encoding="utf-8"?>
<comments xmlns="http://schemas.openxmlformats.org/spreadsheetml/2006/main">
  <authors>
    <author>Abt Associates Inc.</author>
  </authors>
  <commentList>
    <comment ref="D2" authorId="0">
      <text>
        <r>
          <rPr>
            <vertAlign val="superscript"/>
            <sz val="8"/>
            <rFont val="Arial"/>
            <family val="2"/>
          </rPr>
          <t>a</t>
        </r>
        <r>
          <rPr>
            <sz val="8"/>
            <rFont val="Arial"/>
            <family val="2"/>
          </rPr>
          <t xml:space="preserve"> This is the extrapolated estimate that accounts for providers that do not participate in HMIS.  It is calculated  by multiplying the number of households served by  participating  providers by  the adjustment factor  from Step 11 in Table TH-FAM1. </t>
        </r>
      </text>
    </comment>
    <comment ref="B5" authorId="0">
      <text>
        <r>
          <rPr>
            <vertAlign val="superscript"/>
            <sz val="8"/>
            <rFont val="Arial"/>
            <family val="2"/>
          </rPr>
          <t>b</t>
        </r>
        <r>
          <rPr>
            <sz val="8"/>
            <rFont val="Arial"/>
            <family val="2"/>
          </rPr>
          <t xml:space="preserve">  Note that the number of people served on an average night and on the last night by HMIS-participating shelters should be multiplied by the ratio of:  Step 6  ÷ Step 1 from Table TH-FAM1 to arrive at the estimated number served in the jurisdiction.  This adjustment factor is used for these two calculations (rather than the Step 11 adjustment factor) because there is no multiple program use on a single night and thus no need to adjust for overlap.</t>
        </r>
      </text>
    </comment>
  </commentList>
</comments>
</file>

<file path=xl/sharedStrings.xml><?xml version="1.0" encoding="utf-8"?>
<sst xmlns="http://schemas.openxmlformats.org/spreadsheetml/2006/main" count="328" uniqueCount="279">
  <si>
    <t>Errors</t>
  </si>
  <si>
    <t>Step</t>
  </si>
  <si>
    <t>Description</t>
  </si>
  <si>
    <t>Source</t>
  </si>
  <si>
    <t>Result</t>
  </si>
  <si>
    <t>HMIS data from providers that participate in HMIS</t>
  </si>
  <si>
    <t>Persons</t>
  </si>
  <si>
    <t>SuperNOFA Housing Activity Chart</t>
  </si>
  <si>
    <t>Beds</t>
  </si>
  <si>
    <t xml:space="preserve">Average number of clients served per bed </t>
  </si>
  <si>
    <t>Step 1 ÷  Step 2</t>
  </si>
  <si>
    <t>Persons per Bed</t>
  </si>
  <si>
    <t>Estimated unduplicated number of persons in families served by providers that do not participate in HMIS</t>
  </si>
  <si>
    <t>Step 3 x Step 4</t>
  </si>
  <si>
    <t>Step 1 + Step 5</t>
  </si>
  <si>
    <r>
      <t>Overlap factor is the square of [(Bed capacity for HMIS non-participating providers)/ (Bed capacity for HMIS participating providers)]</t>
    </r>
    <r>
      <rPr>
        <vertAlign val="superscript"/>
        <sz val="11"/>
        <rFont val="Times New Roman"/>
        <family val="1"/>
      </rPr>
      <t xml:space="preserve"> </t>
    </r>
  </si>
  <si>
    <t>(Step 4 ÷ Step 2)
x
(Step 4 ÷ Step 2)</t>
  </si>
  <si>
    <t>is overlap factor</t>
  </si>
  <si>
    <t>Step 7 x Step 8</t>
  </si>
  <si>
    <t>is overlap (cross-over) adjustment</t>
  </si>
  <si>
    <t>Step 6 – Step 9</t>
  </si>
  <si>
    <t>Adjustment factor for non-participating providers:  This is the factor applied to calculations that are based only on participating providers. It is used to estimate total number of persons in families served by participating and non-participating providers.</t>
  </si>
  <si>
    <t xml:space="preserve">Step 10  ÷  Step 1 </t>
  </si>
  <si>
    <t>is the adjustment factor for non-participating providers.</t>
  </si>
  <si>
    <t># of People Served at HMIS Participating Providers</t>
  </si>
  <si>
    <r>
      <t>Estimated Number of People Served  in Jurisdiction</t>
    </r>
    <r>
      <rPr>
        <vertAlign val="superscript"/>
        <sz val="12"/>
        <rFont val="Times New Roman"/>
        <family val="1"/>
      </rPr>
      <t>a</t>
    </r>
  </si>
  <si>
    <t xml:space="preserve">… at some time during covered time period? </t>
  </si>
  <si>
    <r>
      <t xml:space="preserve">Universal Data Elements:
</t>
    </r>
    <r>
      <rPr>
        <sz val="11"/>
        <rFont val="Symbol"/>
        <family val="1"/>
      </rPr>
      <t xml:space="preserve">·  </t>
    </r>
    <r>
      <rPr>
        <sz val="11"/>
        <rFont val="Times New Roman"/>
        <family val="1"/>
      </rPr>
      <t xml:space="preserve">2.10 Program Entry Date
</t>
    </r>
    <r>
      <rPr>
        <sz val="11"/>
        <rFont val="Symbol"/>
        <family val="1"/>
      </rPr>
      <t>·</t>
    </r>
    <r>
      <rPr>
        <sz val="11"/>
        <rFont val="Times New Roman"/>
        <family val="1"/>
      </rPr>
      <t xml:space="preserve">  2.11 Program Exit Date
</t>
    </r>
    <r>
      <rPr>
        <i/>
        <sz val="10"/>
        <rFont val="Times New Roman"/>
        <family val="1"/>
      </rPr>
      <t>See instruction box on next page.</t>
    </r>
  </si>
  <si>
    <r>
      <t xml:space="preserve">Universal Data Elements:
</t>
    </r>
    <r>
      <rPr>
        <sz val="11"/>
        <rFont val="Symbol"/>
        <family val="1"/>
      </rPr>
      <t>·</t>
    </r>
    <r>
      <rPr>
        <sz val="11"/>
        <rFont val="Times New Roman"/>
        <family val="1"/>
      </rPr>
      <t xml:space="preserve">  2.10 Program Entry Date
</t>
    </r>
    <r>
      <rPr>
        <sz val="11"/>
        <rFont val="Symbol"/>
        <family val="1"/>
      </rPr>
      <t>·</t>
    </r>
    <r>
      <rPr>
        <sz val="11"/>
        <rFont val="Times New Roman"/>
        <family val="1"/>
      </rPr>
      <t>  2.11 Program Exit Date</t>
    </r>
  </si>
  <si>
    <t>…used emergency shelter for individuals during covered time period?</t>
  </si>
  <si>
    <r>
      <t xml:space="preserve">Universal Data Elements:
</t>
    </r>
    <r>
      <rPr>
        <sz val="11"/>
        <rFont val="Symbol"/>
        <family val="1"/>
      </rPr>
      <t>·</t>
    </r>
    <r>
      <rPr>
        <sz val="11"/>
        <rFont val="Times New Roman"/>
        <family val="1"/>
      </rPr>
      <t xml:space="preserve">  2.13  Program Identification Code
</t>
    </r>
    <r>
      <rPr>
        <sz val="11"/>
        <rFont val="Symbol"/>
        <family val="1"/>
      </rPr>
      <t>·</t>
    </r>
    <r>
      <rPr>
        <sz val="11"/>
        <rFont val="Times New Roman"/>
        <family val="1"/>
      </rPr>
      <t>  2.14  Household Identification Number</t>
    </r>
  </si>
  <si>
    <t>…used emergency shelter for persons in families during covered time  period?</t>
  </si>
  <si>
    <t>…used transitional housing for individuals during covered time period?</t>
  </si>
  <si>
    <t>…used transitional housing for persons in families during covered time period?</t>
  </si>
  <si>
    <t>The calculation is:</t>
  </si>
  <si>
    <t>÷</t>
  </si>
  <si>
    <t>Total # of nights during covered time period</t>
  </si>
  <si>
    <r>
      <t>Estimated Number of People Served in Jurisdiction</t>
    </r>
    <r>
      <rPr>
        <vertAlign val="superscript"/>
        <sz val="12"/>
        <rFont val="Times New Roman"/>
        <family val="1"/>
      </rPr>
      <t>a</t>
    </r>
  </si>
  <si>
    <t>Source Variable from 
Universal Data Elements</t>
  </si>
  <si>
    <t xml:space="preserve"> Gender of Adults</t>
  </si>
  <si>
    <r>
      <t xml:space="preserve">·  </t>
    </r>
    <r>
      <rPr>
        <sz val="11"/>
        <rFont val="Times New Roman"/>
        <family val="1"/>
      </rPr>
      <t xml:space="preserve">2.3 Date of Birth and
</t>
    </r>
    <r>
      <rPr>
        <sz val="11"/>
        <rFont val="Symbol"/>
        <family val="1"/>
      </rPr>
      <t>·</t>
    </r>
    <r>
      <rPr>
        <sz val="11"/>
        <rFont val="Times New Roman"/>
        <family val="1"/>
      </rPr>
      <t xml:space="preserve">  2.5 Gender
</t>
    </r>
    <r>
      <rPr>
        <i/>
        <sz val="10"/>
        <rFont val="Times New Roman"/>
        <family val="1"/>
      </rPr>
      <t xml:space="preserve">A child is defined as an individual age 17 or under. Age should be calculated on date of first program entry during covered time period. If person is already in program on first day of covered period, calculate age on first day of covered time period. </t>
    </r>
  </si>
  <si>
    <t xml:space="preserve">     Female </t>
  </si>
  <si>
    <t xml:space="preserve">     Male</t>
  </si>
  <si>
    <r>
      <t xml:space="preserve">     </t>
    </r>
    <r>
      <rPr>
        <sz val="11"/>
        <rFont val="Times New Roman"/>
        <family val="1"/>
      </rPr>
      <t>Missing this information</t>
    </r>
  </si>
  <si>
    <t xml:space="preserve"> Gender of Children</t>
  </si>
  <si>
    <t xml:space="preserve">     Female</t>
  </si>
  <si>
    <r>
      <t xml:space="preserve">     </t>
    </r>
    <r>
      <rPr>
        <sz val="11"/>
        <rFont val="Times New Roman"/>
        <family val="1"/>
      </rPr>
      <t>Male</t>
    </r>
  </si>
  <si>
    <t xml:space="preserve">     Missing this information</t>
  </si>
  <si>
    <t xml:space="preserve"> Ethnicity</t>
  </si>
  <si>
    <r>
      <t xml:space="preserve">·  </t>
    </r>
    <r>
      <rPr>
        <sz val="11"/>
        <rFont val="Times New Roman"/>
        <family val="1"/>
      </rPr>
      <t>2.4 Ethnicity and Race—ethnicity component</t>
    </r>
  </si>
  <si>
    <t xml:space="preserve">     Non-Hispanic/non-Latino</t>
  </si>
  <si>
    <t xml:space="preserve">     Hispanic/Latino</t>
  </si>
  <si>
    <t xml:space="preserve"> Race</t>
  </si>
  <si>
    <r>
      <t xml:space="preserve">·  </t>
    </r>
    <r>
      <rPr>
        <sz val="11"/>
        <rFont val="Times New Roman"/>
        <family val="1"/>
      </rPr>
      <t>2.4 Ethnicity and Race—both ethnicity and race components</t>
    </r>
  </si>
  <si>
    <t xml:space="preserve">     White, Non-Hispanic/Non-Latino</t>
  </si>
  <si>
    <t xml:space="preserve">     White, Hispanic/Latino</t>
  </si>
  <si>
    <t xml:space="preserve">     Black or African-American</t>
  </si>
  <si>
    <t xml:space="preserve">     Multiple races</t>
  </si>
  <si>
    <t xml:space="preserve"> Age</t>
  </si>
  <si>
    <r>
      <t xml:space="preserve">·  </t>
    </r>
    <r>
      <rPr>
        <sz val="11"/>
        <rFont val="Times New Roman"/>
        <family val="1"/>
      </rPr>
      <t xml:space="preserve">2.3 Date of Birth
</t>
    </r>
    <r>
      <rPr>
        <sz val="10"/>
        <rFont val="Times New Roman"/>
        <family val="1"/>
      </rPr>
      <t xml:space="preserve">
</t>
    </r>
    <r>
      <rPr>
        <i/>
        <sz val="10"/>
        <rFont val="Times New Roman"/>
        <family val="1"/>
      </rPr>
      <t>Age should be calculated on date of first program entry during covered time period. If person is already in program on first day of covered period, calculate age on first day of covered time period.</t>
    </r>
  </si>
  <si>
    <t xml:space="preserve">     Under 1</t>
  </si>
  <si>
    <t xml:space="preserve">     1 to 5</t>
  </si>
  <si>
    <t xml:space="preserve">     6 to 12</t>
  </si>
  <si>
    <t xml:space="preserve">     13 to 17</t>
  </si>
  <si>
    <t xml:space="preserve">     18 to 30</t>
  </si>
  <si>
    <t xml:space="preserve">     31 to 50</t>
  </si>
  <si>
    <t xml:space="preserve">     51 to 61</t>
  </si>
  <si>
    <t xml:space="preserve">     62 or older</t>
  </si>
  <si>
    <t xml:space="preserve">  Persons by Household Size</t>
  </si>
  <si>
    <t xml:space="preserve">     2 people</t>
  </si>
  <si>
    <t xml:space="preserve">     3 people</t>
  </si>
  <si>
    <t xml:space="preserve">     4 people</t>
  </si>
  <si>
    <t xml:space="preserve">     5 or more people</t>
  </si>
  <si>
    <r>
      <t xml:space="preserve">  Veteran (Adults only)</t>
    </r>
    <r>
      <rPr>
        <vertAlign val="superscript"/>
        <sz val="11"/>
        <rFont val="Times New Roman"/>
        <family val="1"/>
      </rPr>
      <t>b</t>
    </r>
  </si>
  <si>
    <r>
      <t>·</t>
    </r>
    <r>
      <rPr>
        <sz val="11"/>
        <rFont val="Times New Roman"/>
        <family val="1"/>
      </rPr>
      <t xml:space="preserve">  2.6 Veteran Status</t>
    </r>
  </si>
  <si>
    <t xml:space="preserve">     A veteran</t>
  </si>
  <si>
    <t xml:space="preserve">     Not a veteran</t>
  </si>
  <si>
    <r>
      <t xml:space="preserve">  Disabled (Adults only)</t>
    </r>
    <r>
      <rPr>
        <vertAlign val="superscript"/>
        <sz val="11"/>
        <rFont val="Times New Roman"/>
        <family val="1"/>
      </rPr>
      <t>b</t>
    </r>
  </si>
  <si>
    <r>
      <t>·</t>
    </r>
    <r>
      <rPr>
        <sz val="11"/>
        <rFont val="Times New Roman"/>
        <family val="1"/>
      </rPr>
      <t xml:space="preserve">  2.7 Disabling Condition</t>
    </r>
  </si>
  <si>
    <t xml:space="preserve">     Yes, disabled</t>
  </si>
  <si>
    <t xml:space="preserve">     Not disabled</t>
  </si>
  <si>
    <t xml:space="preserve">  Persons by Household Type</t>
  </si>
  <si>
    <r>
      <t>·</t>
    </r>
    <r>
      <rPr>
        <sz val="11"/>
        <rFont val="Times New Roman"/>
        <family val="1"/>
      </rPr>
      <t xml:space="preserve">  2.3 Date of Birth
</t>
    </r>
    <r>
      <rPr>
        <sz val="11"/>
        <rFont val="Symbol"/>
        <family val="1"/>
      </rPr>
      <t>·</t>
    </r>
    <r>
      <rPr>
        <sz val="11"/>
        <rFont val="Times New Roman"/>
        <family val="1"/>
      </rPr>
      <t xml:space="preserve">  2.5 Gender
</t>
    </r>
    <r>
      <rPr>
        <sz val="11"/>
        <rFont val="Symbol"/>
        <family val="1"/>
      </rPr>
      <t>·</t>
    </r>
    <r>
      <rPr>
        <sz val="11"/>
        <rFont val="Times New Roman"/>
        <family val="1"/>
      </rPr>
      <t xml:space="preserve">  2.14  Household Identification Number
</t>
    </r>
    <r>
      <rPr>
        <i/>
        <sz val="10"/>
        <rFont val="Times New Roman"/>
        <family val="1"/>
      </rPr>
      <t>Unaccompanied youth is defined as an  individual  age 17 or under that is not accompanied by an adult.</t>
    </r>
  </si>
  <si>
    <r>
      <t xml:space="preserve">     Individual adult male</t>
    </r>
    <r>
      <rPr>
        <vertAlign val="superscript"/>
        <sz val="11"/>
        <rFont val="Times New Roman"/>
        <family val="1"/>
      </rPr>
      <t>c</t>
    </r>
  </si>
  <si>
    <r>
      <t xml:space="preserve">     Individual adult female</t>
    </r>
    <r>
      <rPr>
        <vertAlign val="superscript"/>
        <sz val="11"/>
        <rFont val="Times New Roman"/>
        <family val="1"/>
      </rPr>
      <t>c</t>
    </r>
  </si>
  <si>
    <t xml:space="preserve">     Adult in family, with child(ren)</t>
  </si>
  <si>
    <t xml:space="preserve">     Children in families, with adults</t>
  </si>
  <si>
    <r>
      <t xml:space="preserve">     Unaccompanied youth</t>
    </r>
    <r>
      <rPr>
        <vertAlign val="superscript"/>
        <sz val="11"/>
        <rFont val="Times New Roman"/>
        <family val="1"/>
      </rPr>
      <t>c</t>
    </r>
  </si>
  <si>
    <t># of Adults Served at HMIS Participating Providers</t>
  </si>
  <si>
    <r>
      <t>Estimated Number of Adults Served in Jurisdiction</t>
    </r>
    <r>
      <rPr>
        <vertAlign val="superscript"/>
        <sz val="11"/>
        <rFont val="Times New Roman"/>
        <family val="1"/>
      </rPr>
      <t>b</t>
    </r>
  </si>
  <si>
    <t xml:space="preserve">  Living arrangement the night before program entry</t>
  </si>
  <si>
    <r>
      <t>·</t>
    </r>
    <r>
      <rPr>
        <sz val="11"/>
        <rFont val="Times New Roman"/>
        <family val="1"/>
      </rPr>
      <t xml:space="preserve">  2.8 Residence Prior to Program Entry—Type of Residence
</t>
    </r>
    <r>
      <rPr>
        <i/>
        <sz val="10"/>
        <rFont val="Times New Roman"/>
        <family val="1"/>
      </rPr>
      <t xml:space="preserve">The living arrangement the night before the first program entry during covered time period should be reported here.  
If person was already in program prior to the start of the covered period, use the prior living situation reported when the person entered that program. </t>
    </r>
  </si>
  <si>
    <t>Emergency shelter</t>
  </si>
  <si>
    <t>Transitional housing</t>
  </si>
  <si>
    <t>Permanent supportive housing</t>
  </si>
  <si>
    <t>Psychiatric facility</t>
  </si>
  <si>
    <t>Substance abuse treatment center or detox</t>
  </si>
  <si>
    <t>Hospital (non-psychiatric)</t>
  </si>
  <si>
    <t>Jail, prison, or juvenile detention</t>
  </si>
  <si>
    <t>Rented housing unit</t>
  </si>
  <si>
    <t>Owned housing unit</t>
  </si>
  <si>
    <t>Staying with family</t>
  </si>
  <si>
    <t>Staying with friends</t>
  </si>
  <si>
    <t>Hotel or motel (no voucher)</t>
  </si>
  <si>
    <t>Foster care home</t>
  </si>
  <si>
    <t>Place not meant for human habitation</t>
  </si>
  <si>
    <t>Other living arrangement</t>
  </si>
  <si>
    <t>Missing this information</t>
  </si>
  <si>
    <t xml:space="preserve">  Stability of previous night’s living arrangement.  Stayed there…</t>
  </si>
  <si>
    <r>
      <t>·</t>
    </r>
    <r>
      <rPr>
        <sz val="11"/>
        <rFont val="Times New Roman"/>
        <family val="1"/>
      </rPr>
      <t xml:space="preserve">  2.8 Residence Prior to Program Entry—Length of Stay in Previous Place
</t>
    </r>
    <r>
      <rPr>
        <i/>
        <sz val="10"/>
        <rFont val="Times New Roman"/>
        <family val="1"/>
      </rPr>
      <t>Length of stay for living arrangement reported in cells above.</t>
    </r>
  </si>
  <si>
    <t>One week or less</t>
  </si>
  <si>
    <t>More than one week, but less than a month</t>
  </si>
  <si>
    <t>One to three months</t>
  </si>
  <si>
    <t>More than three months, but less than a year</t>
  </si>
  <si>
    <t>One year or longer</t>
  </si>
  <si>
    <t xml:space="preserve">  Location of last permanent residence</t>
  </si>
  <si>
    <r>
      <t>·</t>
    </r>
    <r>
      <rPr>
        <sz val="11"/>
        <rFont val="Times New Roman"/>
        <family val="1"/>
      </rPr>
      <t xml:space="preserve">  2.9 Zip Code of Last Permanent Address
</t>
    </r>
    <r>
      <rPr>
        <i/>
        <sz val="10"/>
        <rFont val="Times New Roman"/>
        <family val="1"/>
      </rPr>
      <t>The jurisdiction is the  geographic area of AHAR sample site covered by this report.</t>
    </r>
    <r>
      <rPr>
        <i/>
        <vertAlign val="superscript"/>
        <sz val="10"/>
        <rFont val="Times New Roman"/>
        <family val="1"/>
      </rPr>
      <t>c</t>
    </r>
  </si>
  <si>
    <t>Zip code is within jurisdiction</t>
  </si>
  <si>
    <t>Zip code is not within jurisdiction</t>
  </si>
  <si>
    <t>Females</t>
  </si>
  <si>
    <t>Males</t>
  </si>
  <si>
    <t>Missing Gender Information</t>
  </si>
  <si>
    <t>Source Variables from Universal Data Elements</t>
  </si>
  <si>
    <t>#  of people in HMIS</t>
  </si>
  <si>
    <r>
      <t>Estimated Total</t>
    </r>
    <r>
      <rPr>
        <vertAlign val="superscript"/>
        <sz val="12"/>
        <rFont val="Times New Roman"/>
        <family val="1"/>
      </rPr>
      <t>a</t>
    </r>
  </si>
  <si>
    <t>% of Females</t>
  </si>
  <si>
    <t>% of Males</t>
  </si>
  <si>
    <t>% With Missing Gender Info.</t>
  </si>
  <si>
    <t>1 to 7 nights</t>
  </si>
  <si>
    <r>
      <t xml:space="preserve">·  </t>
    </r>
    <r>
      <rPr>
        <sz val="11"/>
        <rFont val="Times New Roman"/>
        <family val="1"/>
      </rPr>
      <t xml:space="preserve">2.3 Date of Birth;
</t>
    </r>
    <r>
      <rPr>
        <sz val="11"/>
        <rFont val="Symbol"/>
        <family val="1"/>
      </rPr>
      <t>·</t>
    </r>
    <r>
      <rPr>
        <sz val="11"/>
        <rFont val="Times New Roman"/>
        <family val="1"/>
      </rPr>
      <t xml:space="preserve">  2.5 Gender; 
</t>
    </r>
    <r>
      <rPr>
        <sz val="11"/>
        <rFont val="Symbol"/>
        <family val="1"/>
      </rPr>
      <t>·</t>
    </r>
    <r>
      <rPr>
        <sz val="11"/>
        <rFont val="Times New Roman"/>
        <family val="1"/>
      </rPr>
      <t xml:space="preserve">  2.10 Program Entry Date; 
</t>
    </r>
    <r>
      <rPr>
        <sz val="11"/>
        <rFont val="Symbol"/>
        <family val="1"/>
      </rPr>
      <t>·</t>
    </r>
    <r>
      <rPr>
        <sz val="11"/>
        <rFont val="Times New Roman"/>
        <family val="1"/>
      </rPr>
      <t xml:space="preserve">  2.11 Program Exit Date.</t>
    </r>
  </si>
  <si>
    <t>8 to 30 nights</t>
  </si>
  <si>
    <t>31 to 60 nights</t>
  </si>
  <si>
    <t>61 to 90 nights</t>
  </si>
  <si>
    <t>Missing this Info.</t>
  </si>
  <si>
    <t>Total</t>
  </si>
  <si>
    <r>
      <t>·</t>
    </r>
    <r>
      <rPr>
        <sz val="11"/>
        <rFont val="Times New Roman"/>
        <family val="1"/>
      </rPr>
      <t xml:space="preserve">  2.3 Date of Birth;
</t>
    </r>
    <r>
      <rPr>
        <sz val="11"/>
        <rFont val="Symbol"/>
        <family val="1"/>
      </rPr>
      <t>·</t>
    </r>
    <r>
      <rPr>
        <sz val="11"/>
        <rFont val="Times New Roman"/>
        <family val="1"/>
      </rPr>
      <t xml:space="preserve">  2.5 Gender; 
</t>
    </r>
    <r>
      <rPr>
        <sz val="11"/>
        <rFont val="Symbol"/>
        <family val="1"/>
      </rPr>
      <t>·</t>
    </r>
    <r>
      <rPr>
        <sz val="11"/>
        <rFont val="Times New Roman"/>
        <family val="1"/>
      </rPr>
      <t xml:space="preserve">  2.10 Program Entry Date; 
</t>
    </r>
    <r>
      <rPr>
        <sz val="11"/>
        <rFont val="Symbol"/>
        <family val="1"/>
      </rPr>
      <t>·</t>
    </r>
    <r>
      <rPr>
        <sz val="11"/>
        <rFont val="Times New Roman"/>
        <family val="1"/>
      </rPr>
      <t xml:space="preserve">  2.11 Program Exit Date.</t>
    </r>
  </si>
  <si>
    <t>nights</t>
  </si>
  <si>
    <t># of Households Served at HMIS Participating Providers</t>
  </si>
  <si>
    <r>
      <t>Estimated Number of Household Served  in Jurisdiction</t>
    </r>
    <r>
      <rPr>
        <vertAlign val="superscript"/>
        <sz val="11"/>
        <rFont val="Times New Roman"/>
        <family val="1"/>
      </rPr>
      <t>a</t>
    </r>
  </si>
  <si>
    <r>
      <t xml:space="preserve">… </t>
    </r>
    <r>
      <rPr>
        <i/>
        <sz val="11"/>
        <rFont val="Times New Roman"/>
        <family val="1"/>
      </rPr>
      <t>at any time during the covered time period?</t>
    </r>
  </si>
  <si>
    <r>
      <t xml:space="preserve">·  </t>
    </r>
    <r>
      <rPr>
        <sz val="11"/>
        <rFont val="Times New Roman"/>
        <family val="1"/>
      </rPr>
      <t xml:space="preserve">2.10 Program Entry Date;
</t>
    </r>
    <r>
      <rPr>
        <sz val="11"/>
        <rFont val="Symbol"/>
        <family val="1"/>
      </rPr>
      <t>·</t>
    </r>
    <r>
      <rPr>
        <sz val="11"/>
        <rFont val="Times New Roman"/>
        <family val="1"/>
      </rPr>
      <t xml:space="preserve">  2.11 Program Exit Date.
</t>
    </r>
    <r>
      <rPr>
        <sz val="11"/>
        <rFont val="Symbol"/>
        <family val="1"/>
      </rPr>
      <t>·</t>
    </r>
    <r>
      <rPr>
        <sz val="11"/>
        <rFont val="Times New Roman"/>
        <family val="1"/>
      </rPr>
      <t xml:space="preserve">  2.13  Program Identification Code
</t>
    </r>
    <r>
      <rPr>
        <sz val="11"/>
        <rFont val="Symbol"/>
        <family val="1"/>
      </rPr>
      <t>·</t>
    </r>
    <r>
      <rPr>
        <sz val="11"/>
        <rFont val="Times New Roman"/>
        <family val="1"/>
      </rPr>
      <t xml:space="preserve">  2.14  Household Identification Number</t>
    </r>
  </si>
  <si>
    <t xml:space="preserve">  Instructions</t>
  </si>
  <si>
    <t>However, if there is a person in the second household who was not previously counted as part of another household (i.e., it is that person’s first household during the covered time period), the second household is counted as an additional family household.  Note that this method of counting households will count two households if part of a family receives services (e.g., mother and son) at one time and then later the full family (e.g., mother, father, and son) receives services; however, it will count for only one household if the full family comes in for services first, then part of the family comes in for services later.</t>
  </si>
  <si>
    <t xml:space="preserve">For calculating the number of family households served on the last night of the covered time period, simply count the number of families served on that night whether or not it is the first family household  that  people were served in during the covered time period.    For this report, the last night of the covered time period is the night of April 30, 2005.  </t>
  </si>
  <si>
    <r>
      <t xml:space="preserve">Error Table
</t>
    </r>
    <r>
      <rPr>
        <b/>
        <i/>
        <sz val="12"/>
        <rFont val="Times New Roman"/>
        <family val="1"/>
      </rPr>
      <t>Description of Error Is Displayed Next to Each Cell Name</t>
    </r>
  </si>
  <si>
    <r>
      <t xml:space="preserve"> Table TH-FAM1: Worksheet for Estimating the Total Number of </t>
    </r>
    <r>
      <rPr>
        <b/>
        <i/>
        <sz val="12"/>
        <rFont val="Times New Roman"/>
        <family val="1"/>
      </rPr>
      <t>Persons in 
 Families Who Used Transitional Housing</t>
    </r>
    <r>
      <rPr>
        <b/>
        <sz val="12"/>
        <color indexed="48"/>
        <rFont val="Times New Roman"/>
        <family val="1"/>
      </rPr>
      <t xml:space="preserve"> </t>
    </r>
    <r>
      <rPr>
        <b/>
        <sz val="12"/>
        <rFont val="Times New Roman"/>
        <family val="1"/>
      </rPr>
      <t>During Covered Time Period</t>
    </r>
  </si>
  <si>
    <r>
      <t>Unduplicated number of persons in families</t>
    </r>
    <r>
      <rPr>
        <vertAlign val="superscript"/>
        <sz val="11"/>
        <rFont val="Times New Roman"/>
        <family val="1"/>
      </rPr>
      <t xml:space="preserve">a </t>
    </r>
    <r>
      <rPr>
        <sz val="11"/>
        <rFont val="Times New Roman"/>
        <family val="1"/>
      </rPr>
      <t xml:space="preserve"> that used transitional housing provider participating in HMIS</t>
    </r>
  </si>
  <si>
    <t>Number of transitional, year-round equivalent shelter beds for persons in families included in HMIS  (i.e., bed capacity for participating providers)</t>
  </si>
  <si>
    <t>Number of transitional, year-round equivalent shelter beds for persons in families at providers not participating in HMIS (i.e., bed capacity for non-participating providers)</t>
  </si>
  <si>
    <r>
      <t xml:space="preserve">Estimated number of persons in families served by participating and non-participating transitional housing providers. </t>
    </r>
    <r>
      <rPr>
        <i/>
        <sz val="9"/>
        <rFont val="Times New Roman"/>
        <family val="1"/>
      </rPr>
      <t>Note that this estimate double counts people who use participating and non-participating providers. This double count will be eliminated by the overlap adjustment below.</t>
    </r>
  </si>
  <si>
    <t>Number of persons in families who used more than one HMIS participating transitional housing provider</t>
  </si>
  <si>
    <t xml:space="preserve">Estimated number of persons in families that used both participating and non-participating traditional housing providers </t>
  </si>
  <si>
    <r>
      <t xml:space="preserve"> Table TH-FAM2: Number of </t>
    </r>
    <r>
      <rPr>
        <b/>
        <i/>
        <sz val="12"/>
        <rFont val="Times New Roman"/>
        <family val="1"/>
      </rPr>
      <t>Persons in Families Using Transitional Housing</t>
    </r>
    <r>
      <rPr>
        <b/>
        <sz val="12"/>
        <rFont val="Times New Roman"/>
        <family val="1"/>
      </rPr>
      <t xml:space="preserve"> at any Time 
 During Covered Time Period, on Average Night, and on Last Night of Covered Time Period</t>
    </r>
  </si>
  <si>
    <t>% of Homeless Persons in Families Using Transitional Housing During Covered Time  Period</t>
  </si>
  <si>
    <t xml:space="preserve"> How many persons in families were using transitional housing…</t>
  </si>
  <si>
    <t xml:space="preserve"> How many persons in families used transitional housing at some time during covered period and…</t>
  </si>
  <si>
    <r>
      <t xml:space="preserve"> Instructions for Calculating the Number of </t>
    </r>
    <r>
      <rPr>
        <b/>
        <i/>
        <sz val="12"/>
        <color indexed="8"/>
        <rFont val="Times New Roman"/>
        <family val="1"/>
      </rPr>
      <t>Persons in Families Using Transitional Housing</t>
    </r>
    <r>
      <rPr>
        <b/>
        <sz val="12"/>
        <rFont val="Times New Roman"/>
        <family val="1"/>
      </rPr>
      <t xml:space="preserve">
 on an Average Night in Table TH-FAM2</t>
    </r>
  </si>
  <si>
    <t>The sum of the number of shelter nights stayed by each person in a family who used transitional housing.  It can be calculated from the program entry and exit dates for each stay an individual has in transitional housingr.  For example, if a person enters transitional housing on January 7 and exits during the day on January 10, the person has been provided three shelter nights (January 7, January 8, and January 9). The total number of shelter nights is the sum across individuals.  For example, if John stayed 3 nights, George stayed 7 nights, and Karen stayed 4 nights, the total would be 14 shelter nights.</t>
  </si>
  <si>
    <t>Note:  If a person’s transitional housing stay started prior to the covered time period, then use the start of the covered time period rather than the program entry date.  Likewise, if a  person’s program exit date is later than the covered time period, use the end date of the covered time period rather than the program exit date.</t>
  </si>
  <si>
    <r>
      <t xml:space="preserve">Table TH-FAM3:  Demographic Characteristics of </t>
    </r>
    <r>
      <rPr>
        <b/>
        <i/>
        <sz val="12"/>
        <color indexed="8"/>
        <rFont val="Times New Roman"/>
        <family val="1"/>
      </rPr>
      <t>Persons in Families Using Transitional Housing</t>
    </r>
  </si>
  <si>
    <t>% of Homeless Persons in Families Using Transitional Housing</t>
  </si>
  <si>
    <r>
      <t>Table TH-FAM3 (continued):</t>
    </r>
    <r>
      <rPr>
        <b/>
        <sz val="12"/>
        <rFont val="Times New Roman"/>
        <family val="1"/>
      </rPr>
      <t xml:space="preserve">  Demographic Characteristics of </t>
    </r>
    <r>
      <rPr>
        <b/>
        <i/>
        <sz val="12"/>
        <color indexed="8"/>
        <rFont val="Times New Roman"/>
        <family val="1"/>
      </rPr>
      <t>Persons in Families Using Transitional Housing</t>
    </r>
  </si>
  <si>
    <r>
      <t>Table TH-FAM4:</t>
    </r>
    <r>
      <rPr>
        <b/>
        <sz val="12"/>
        <rFont val="Times New Roman"/>
        <family val="1"/>
      </rPr>
      <t xml:space="preserve"> Prior Living Situation of </t>
    </r>
    <r>
      <rPr>
        <b/>
        <i/>
        <sz val="12"/>
        <color indexed="8"/>
        <rFont val="Times New Roman"/>
        <family val="1"/>
      </rPr>
      <t>Adults in Families Using Transitional Housing</t>
    </r>
    <r>
      <rPr>
        <b/>
        <i/>
        <vertAlign val="superscript"/>
        <sz val="12"/>
        <color indexed="8"/>
        <rFont val="Times New Roman"/>
        <family val="1"/>
      </rPr>
      <t>a</t>
    </r>
  </si>
  <si>
    <t>% of Homeless Adults  in Families Using Transitional Housing</t>
  </si>
  <si>
    <r>
      <t>Table TH-FAM5:</t>
    </r>
    <r>
      <rPr>
        <b/>
        <sz val="12"/>
        <rFont val="Times New Roman"/>
        <family val="1"/>
      </rPr>
      <t xml:space="preserve"> Number of Nights in </t>
    </r>
    <r>
      <rPr>
        <b/>
        <i/>
        <sz val="12"/>
        <color indexed="8"/>
        <rFont val="Times New Roman"/>
        <family val="1"/>
      </rPr>
      <t xml:space="preserve">Transitional Housing for Persons in Families </t>
    </r>
    <r>
      <rPr>
        <b/>
        <sz val="12"/>
        <rFont val="Times New Roman"/>
        <family val="1"/>
      </rPr>
      <t xml:space="preserve">During the Covered Time Period by Gender </t>
    </r>
  </si>
  <si>
    <t xml:space="preserve">  Number of Nights in Transitional Housing for Children in Families</t>
  </si>
  <si>
    <t xml:space="preserve">  Number of Nights in Transitional Housing for Adults in Families</t>
  </si>
  <si>
    <t>Median # of shelter nights in transitional housing during covered time period</t>
  </si>
  <si>
    <r>
      <t xml:space="preserve">Table TH-FAM6: Number of Households for </t>
    </r>
    <r>
      <rPr>
        <b/>
        <i/>
        <sz val="12"/>
        <rFont val="Times New Roman"/>
        <family val="1"/>
      </rPr>
      <t>Persons in Families Using Transitional Housing</t>
    </r>
  </si>
  <si>
    <t>% of Homeless Households in Families Using Transitional Housing During Covered Time  Period</t>
  </si>
  <si>
    <t xml:space="preserve">  How many family households stayed in transitional housing…</t>
  </si>
  <si>
    <t xml:space="preserve">For calculating the number of family households served at any time during the covered time period, the first family household that a person presents with in trasitional housing during the covered time period is counted.  If the family household’s stay in transitional housing started prior to the covered time period, but continues through the start of the covered time period, that family household is the first household for all the family members being served on the first day of the covered time period.   If the same family members have an additional stay or stays in transitional housing later in the covered time period, it is not counted as another family household for this calculation.  </t>
  </si>
  <si>
    <t>Total estimate of number of persons in families that used either HMIS participating or non-participating transitional housing providers</t>
  </si>
  <si>
    <t>Total # of shelter nights in HMIS participating transitional housing provider during covered time period</t>
  </si>
  <si>
    <r>
      <t>·</t>
    </r>
    <r>
      <rPr>
        <sz val="11"/>
        <rFont val="Times New Roman"/>
        <family val="1"/>
      </rPr>
      <t xml:space="preserve">  2.10  Program entry date
</t>
    </r>
    <r>
      <rPr>
        <sz val="11"/>
        <rFont val="Symbol"/>
        <family val="1"/>
      </rPr>
      <t>·</t>
    </r>
    <r>
      <rPr>
        <sz val="11"/>
        <rFont val="Times New Roman"/>
        <family val="1"/>
      </rPr>
      <t xml:space="preserve">  2.14  Household Identification Number 
</t>
    </r>
    <r>
      <rPr>
        <sz val="10"/>
        <rFont val="Times New Roman"/>
        <family val="1"/>
      </rPr>
      <t>Calculate number of people with same Household Identification Number on first day person is in transitional housing for families during covered time period.</t>
    </r>
  </si>
  <si>
    <t>Step 1 of Table TH-FAM1</t>
  </si>
  <si>
    <r>
      <t xml:space="preserve">     1 person</t>
    </r>
    <r>
      <rPr>
        <vertAlign val="superscript"/>
        <sz val="11"/>
        <rFont val="Times New Roman"/>
        <family val="1"/>
      </rPr>
      <t>c</t>
    </r>
  </si>
  <si>
    <r>
      <t>…on average per night during covered time period?</t>
    </r>
    <r>
      <rPr>
        <vertAlign val="superscript"/>
        <sz val="11"/>
        <rFont val="Times New Roman"/>
        <family val="1"/>
      </rPr>
      <t>b</t>
    </r>
  </si>
  <si>
    <r>
      <t>…on the last night of the covered time period?</t>
    </r>
    <r>
      <rPr>
        <vertAlign val="superscript"/>
        <sz val="11"/>
        <rFont val="Times New Roman"/>
        <family val="1"/>
      </rPr>
      <t>b</t>
    </r>
  </si>
  <si>
    <r>
      <t>… on the last night of the covered time period?</t>
    </r>
    <r>
      <rPr>
        <i/>
        <vertAlign val="superscript"/>
        <sz val="11"/>
        <rFont val="Times New Roman"/>
        <family val="1"/>
      </rPr>
      <t>b</t>
    </r>
  </si>
  <si>
    <r>
      <t xml:space="preserve">Note:  Grey shaded results will automatically be calculated in Excel version of tables.
</t>
    </r>
    <r>
      <rPr>
        <vertAlign val="superscript"/>
        <sz val="9"/>
        <rFont val="Times New Roman"/>
        <family val="1"/>
      </rPr>
      <t>a</t>
    </r>
    <r>
      <rPr>
        <sz val="9"/>
        <rFont val="Times New Roman"/>
        <family val="1"/>
      </rPr>
      <t xml:space="preserve"> For these tables, a family is defined as any household of 2 or more people containing at least one adult and at least one child (age 17 or under).  </t>
    </r>
  </si>
  <si>
    <r>
      <t xml:space="preserve">Note:  Grey shaded results will automatically be calculated in Excel version of tables.
</t>
    </r>
    <r>
      <rPr>
        <vertAlign val="superscript"/>
        <sz val="9"/>
        <rFont val="Times New Roman"/>
        <family val="1"/>
      </rPr>
      <t>a</t>
    </r>
    <r>
      <rPr>
        <sz val="9"/>
        <rFont val="Times New Roman"/>
        <family val="1"/>
      </rPr>
      <t xml:space="preserve"> This is the extrapolated estimate that accounts for providers that do not participate in HMIS.  It is calculated by multiplying the number of people served by participating providers by the adjustment factor from Step 11 in Table TH-FAM1.
</t>
    </r>
    <r>
      <rPr>
        <vertAlign val="superscript"/>
        <sz val="9"/>
        <rFont val="Times New Roman"/>
        <family val="1"/>
      </rPr>
      <t>b</t>
    </r>
    <r>
      <rPr>
        <sz val="9"/>
        <rFont val="Times New Roman"/>
        <family val="1"/>
      </rPr>
      <t xml:space="preserve">  Note that the number of people served on an average night and on the last night by HMIS-participating shelters should be multiplied by the ratio of:  Step 6  ÷ Step 1 from Table TH-FAM1 to arrive at the estimated number served in the jurisdiction.  This adjustment factor is used for these two calculations (rather than the Step 11 adjustment factor) because there is no multiple program use on a single night and thus no need to adjust for overlap.</t>
    </r>
  </si>
  <si>
    <r>
      <t xml:space="preserve">Note:  Grey shaded results will automatically be calculated in Excel version of tables.
</t>
    </r>
    <r>
      <rPr>
        <vertAlign val="superscript"/>
        <sz val="9"/>
        <rFont val="Times New Roman"/>
        <family val="1"/>
      </rPr>
      <t>a</t>
    </r>
    <r>
      <rPr>
        <sz val="9"/>
        <rFont val="Times New Roman"/>
        <family val="1"/>
      </rPr>
      <t xml:space="preserve"> This is the extrapolated estimate that accounts for providers that do not participate in HMIS.  It is calculated by multiplying the number of people served by participating providers by the adjustment factor from Step 11 in Table TH-FAM1. </t>
    </r>
  </si>
  <si>
    <r>
      <t xml:space="preserve">Note:  Grey shaded results will automatically be calculated in Excel version of tables.
</t>
    </r>
    <r>
      <rPr>
        <vertAlign val="superscript"/>
        <sz val="9"/>
        <rFont val="Times New Roman"/>
        <family val="1"/>
      </rPr>
      <t>a</t>
    </r>
    <r>
      <rPr>
        <sz val="9"/>
        <rFont val="Times New Roman"/>
        <family val="1"/>
      </rPr>
      <t xml:space="preserve">  Previous night’s living arrangement, stability of previous night’s living arrangement, and zip code of last permanent residence are not collected for children accompanied by an adult.  Hence, only adults are used for calculations in this table.  
</t>
    </r>
    <r>
      <rPr>
        <vertAlign val="superscript"/>
        <sz val="9"/>
        <rFont val="Times New Roman"/>
        <family val="1"/>
      </rPr>
      <t>b</t>
    </r>
    <r>
      <rPr>
        <sz val="9"/>
        <rFont val="Times New Roman"/>
        <family val="1"/>
      </rPr>
      <t xml:space="preserve">  This is the extrapolated estimate that accounts for providers that do not participate in HMIS.  It is calculated by multiplying the number of people served by participating providers by the adjustment factor from Step 11 in Table TH-FAM1.
</t>
    </r>
    <r>
      <rPr>
        <vertAlign val="superscript"/>
        <sz val="9"/>
        <rFont val="Times New Roman"/>
        <family val="1"/>
      </rPr>
      <t>c</t>
    </r>
    <r>
      <rPr>
        <sz val="9"/>
        <rFont val="Times New Roman"/>
        <family val="1"/>
      </rPr>
      <t xml:space="preserve">  Some zip codes may contain street addresses inside and outside the sample site  jurisdiction.  If a majority of the street addresses for such a zip code are within the sample site jurisdiction, treat that zip code as within the sample site jurisdiction for this calculation.</t>
    </r>
  </si>
  <si>
    <r>
      <t xml:space="preserve">Note:  Grey shaded results will automatically be calculated in Excel version of tables.
</t>
    </r>
    <r>
      <rPr>
        <vertAlign val="superscript"/>
        <sz val="9"/>
        <rFont val="Times New Roman"/>
        <family val="1"/>
      </rPr>
      <t>a</t>
    </r>
    <r>
      <rPr>
        <sz val="9"/>
        <rFont val="Times New Roman"/>
        <family val="1"/>
      </rPr>
      <t xml:space="preserve">   This is the extrapolated estimate that accounts for providers that do not participate in HMIS.  It is calculated by multiplying the number of people served by participating providers by the adjustment factor from Step 11 in Table TH-FAM1.  </t>
    </r>
  </si>
  <si>
    <r>
      <t xml:space="preserve">Note:  Grey shaded results will automatically be calculated in Excel  version of tables.
</t>
    </r>
    <r>
      <rPr>
        <vertAlign val="superscript"/>
        <sz val="9"/>
        <rFont val="Times New Roman"/>
        <family val="1"/>
      </rPr>
      <t>a</t>
    </r>
    <r>
      <rPr>
        <sz val="9"/>
        <rFont val="Times New Roman"/>
        <family val="1"/>
      </rPr>
      <t xml:space="preserve"> This is the extrapolated estimate that accounts for providers that do not participate in HMIS.  It is calculated by multiplying the number of households served by participating providers by the adjustment factor from Step 11 in Table TH-FAM1.
</t>
    </r>
    <r>
      <rPr>
        <vertAlign val="superscript"/>
        <sz val="9"/>
        <rFont val="Times New Roman"/>
        <family val="1"/>
      </rPr>
      <t>b</t>
    </r>
    <r>
      <rPr>
        <sz val="9"/>
        <rFont val="Times New Roman"/>
        <family val="1"/>
      </rPr>
      <t xml:space="preserve">  Note that the number of people served on an average night and on the last night by HMIS-participating shelters should be multiplied by the ratio of:  Step 6  ÷ Step 1 from Table TH-FAM1 to arrive at the estimated number served in the jurisdiction.  This adjustment factor is used for these two calculations (rather than the Step 11 adjustment factor) because there is no multiple program use on a single night and thus no need to adjust for overlap.</t>
    </r>
  </si>
  <si>
    <t>The total number of nights is simply the number of calendar nights during covered time period. (There are 89 nights in the February 1 through April 30, 2005 covered time period.)</t>
  </si>
  <si>
    <r>
      <t xml:space="preserve">Note:  Grey shaded results will automatically be calculated in Excel version of tables.
</t>
    </r>
    <r>
      <rPr>
        <vertAlign val="superscript"/>
        <sz val="9"/>
        <rFont val="Times New Roman"/>
        <family val="1"/>
      </rPr>
      <t>a</t>
    </r>
    <r>
      <rPr>
        <sz val="9"/>
        <rFont val="Times New Roman"/>
        <family val="1"/>
      </rPr>
      <t xml:space="preserve"> This is the extrapolated estimate that accounts for providers that do not participate in HMIS.  It is calculated by multiplying the number of people served by participating providers by the adjustment factor from Step 11 in Table TH-FAM1. 
</t>
    </r>
    <r>
      <rPr>
        <vertAlign val="superscript"/>
        <sz val="9"/>
        <rFont val="Times New Roman"/>
        <family val="1"/>
      </rPr>
      <t>b</t>
    </r>
    <r>
      <rPr>
        <sz val="9"/>
        <rFont val="Times New Roman"/>
        <family val="1"/>
      </rPr>
      <t xml:space="preserve">  Veteran status and whether person has disabling condition are only required to be collected for adults in the HMIS.  Thus, only the adult homeless population are counted in these cells and the number with missing information should be the number of adults missing this information.  
</t>
    </r>
    <r>
      <rPr>
        <vertAlign val="superscript"/>
        <sz val="9"/>
        <rFont val="Times New Roman"/>
        <family val="1"/>
      </rPr>
      <t>c</t>
    </r>
    <r>
      <rPr>
        <sz val="9"/>
        <rFont val="Times New Roman"/>
        <family val="1"/>
      </rPr>
      <t xml:space="preserve">  These cells are expected to be zero for emergency shelter and transitional housing tables for families. They are shown here to maintain consistency with table shells for individuals.</t>
    </r>
  </si>
  <si>
    <t>TH-FAM 1 D 3</t>
  </si>
  <si>
    <t>TH-FAM 1 D 10</t>
  </si>
  <si>
    <t>TH-FAM 2 (p.1) C 5</t>
  </si>
  <si>
    <t>TH-FAM 2 (p.1) C 6</t>
  </si>
  <si>
    <t>TH-FAM 2 (p.1) C 8</t>
  </si>
  <si>
    <t>TH-FAM 2 (p.1) C 9</t>
  </si>
  <si>
    <t>TH-FAM 2 (p.1) C 10</t>
  </si>
  <si>
    <t>TH-FAM 2 (p.1) C 11</t>
  </si>
  <si>
    <t>TH-FAM 3 (p.1) B 4</t>
  </si>
  <si>
    <t>TH-FAM 3 (p.1) B 5</t>
  </si>
  <si>
    <t>TH-FAM 3 (p.1) B 6</t>
  </si>
  <si>
    <t>TH-FAM 3 (p.1) B 8</t>
  </si>
  <si>
    <t>TH-FAM 3 (p.1) B 9</t>
  </si>
  <si>
    <t>TH-FAM 3 (p.1) B 10</t>
  </si>
  <si>
    <t>TH-FAM 3 (p.1) B 12</t>
  </si>
  <si>
    <t>TH-FAM 3 (p.1) B 13</t>
  </si>
  <si>
    <t>TH-FAM 3 (p.1) B 14</t>
  </si>
  <si>
    <t>TH-FAM 3 (p.1) B 16</t>
  </si>
  <si>
    <t>TH-FAM 3 (p.1) B 17</t>
  </si>
  <si>
    <t>TH-FAM 3 (p.1) B 18</t>
  </si>
  <si>
    <t>TH-FAM 3 (p.1) B 19</t>
  </si>
  <si>
    <t>TH-FAM 3 (p.1) B 20</t>
  </si>
  <si>
    <t>TH-FAM 3 (p.1) B 21</t>
  </si>
  <si>
    <t>TH-FAM 3 (p.1) B 22</t>
  </si>
  <si>
    <t>TH-FAM 3 (p.1) B 25</t>
  </si>
  <si>
    <t>TH-FAM 3 (p.1) B 26</t>
  </si>
  <si>
    <t>TH-FAM 3 (p.1) B 27</t>
  </si>
  <si>
    <t>TH-FAM 3 (p.1) B 28</t>
  </si>
  <si>
    <t>TH-FAM 3 (p.1) B 29</t>
  </si>
  <si>
    <t>TH-FAM 3 (p.1) B 30</t>
  </si>
  <si>
    <t>TH-FAM 3 (p.1) B 31</t>
  </si>
  <si>
    <t>TH-FAM 3 (p.1) B 32</t>
  </si>
  <si>
    <t>TH-FAM 3 (p.2) B 4</t>
  </si>
  <si>
    <t>TH-FAM 3 (p.2) B 5</t>
  </si>
  <si>
    <t>TH-FAM 3 (p.2) B 6</t>
  </si>
  <si>
    <t>TH-FAM 3 (p.2) B 7</t>
  </si>
  <si>
    <t>TH-FAM 3 (p.2) B 8</t>
  </si>
  <si>
    <t>TH-FAM 3 (p.2) B 9</t>
  </si>
  <si>
    <t>TH-FAM 3 (p.2) B 11</t>
  </si>
  <si>
    <t>TH-FAM 3 (p.2) B 12</t>
  </si>
  <si>
    <t>TH-FAM 3 (p.2) B 13</t>
  </si>
  <si>
    <t>TH-FAM 3 (p.2) B 15</t>
  </si>
  <si>
    <t>TH-FAM 3 (p.2) B 17</t>
  </si>
  <si>
    <t>TH-FAM 3 (p.2) B 19</t>
  </si>
  <si>
    <t>TH-FAM 3 (p.2) B 20</t>
  </si>
  <si>
    <t>TH-FAM 3 (p.2) B 21</t>
  </si>
  <si>
    <t>TH-FAM 3 (p.2) B 22</t>
  </si>
  <si>
    <t>TH-FAM 3 (p.2) B 23</t>
  </si>
  <si>
    <t>TH-FAM 3 (p.2) B 24</t>
  </si>
  <si>
    <t>TH-FAM 4 C 4</t>
  </si>
  <si>
    <t>TH-FAM 4 C 5</t>
  </si>
  <si>
    <t>TH-FAM 4 C 6</t>
  </si>
  <si>
    <t>TH-FAM 4 C 7</t>
  </si>
  <si>
    <t>TH-FAM 4 C 8</t>
  </si>
  <si>
    <t>TH-FAM 4 C 9</t>
  </si>
  <si>
    <t>TH-FAM 4 C 10</t>
  </si>
  <si>
    <t>TH-FAM 4 C 11</t>
  </si>
  <si>
    <t>TH-FAM 4 C 12</t>
  </si>
  <si>
    <t>TH-FAM 4 C 13</t>
  </si>
  <si>
    <t>TH-FAM 4 C 14</t>
  </si>
  <si>
    <t>TH-FAM 4 C 15</t>
  </si>
  <si>
    <t>TH-FAM 4 C 16</t>
  </si>
  <si>
    <t>TH-FAM 4 C 17</t>
  </si>
  <si>
    <t>TH-FAM 4 C 18</t>
  </si>
  <si>
    <t>TH-FAM 4 C 19</t>
  </si>
  <si>
    <t>TH-FAM 4 C 21</t>
  </si>
  <si>
    <t>TH-FAM 4 C 22</t>
  </si>
  <si>
    <t>TH-FAM 4 C 23</t>
  </si>
  <si>
    <t>TH-FAM 4 C 24</t>
  </si>
  <si>
    <t>TH-FAM 4 C 25</t>
  </si>
  <si>
    <t>TH-FAM 4 C 26</t>
  </si>
  <si>
    <t>TH-FAM 4 C 28</t>
  </si>
  <si>
    <t>TH-FAM 4 C 29</t>
  </si>
  <si>
    <t>TH-FAM 4 C 30</t>
  </si>
  <si>
    <t>TH-FAM 5 C 5, F 5 &amp; I 5</t>
  </si>
  <si>
    <t>TH-FAM 5 C 6, F 6 &amp; I 6</t>
  </si>
  <si>
    <t>TH-FAM 5 C 7, F 7 &amp; I 7</t>
  </si>
  <si>
    <t>TH-FAM 5 C 8, F 8 &amp; I 8</t>
  </si>
  <si>
    <t>TH-FAM 5 C 9, F 9 &amp; I 9</t>
  </si>
  <si>
    <t>TH-FAM 5 C 14, F 14 &amp; I 14</t>
  </si>
  <si>
    <t>TH-FAM 5 C 15, F 15 &amp; I 15</t>
  </si>
  <si>
    <t>TH-FAM 5 C 16, F 16 &amp; I 16</t>
  </si>
  <si>
    <t>TH-FAM 5 C 17, F 17 &amp; I 17</t>
  </si>
  <si>
    <t>TH-FAM 5 C 18, F 18 &amp; I 18</t>
  </si>
  <si>
    <t>TH-FAM 6 C 4</t>
  </si>
  <si>
    <t>TH-FAM 6 C 5</t>
  </si>
  <si>
    <t xml:space="preserve">     Asian</t>
  </si>
  <si>
    <t xml:space="preserve">     American Indian
     or Alaska Native</t>
  </si>
  <si>
    <t xml:space="preserve">     Native Hawaiian
     or Other Pacific Islander</t>
  </si>
  <si>
    <t>TH-FAM 3 (p.1) B 23</t>
  </si>
  <si>
    <t>TH-FAM 3 (p.1) B 33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</si>
</sst>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b/>
      <sz val="12"/>
      <name val="Times New Roman"/>
      <family val="1"/>
    </font>
    <font>
      <b/>
      <i/>
      <sz val="12"/>
      <name val="Times New Roman"/>
      <family val="1"/>
    </font>
    <font>
      <b/>
      <sz val="12"/>
      <color indexed="48"/>
      <name val="Times New Roman"/>
      <family val="1"/>
    </font>
    <font>
      <b/>
      <sz val="12"/>
      <color indexed="10"/>
      <name val="Arial"/>
      <family val="2"/>
    </font>
    <font>
      <b/>
      <sz val="11"/>
      <name val="Times New Roman"/>
      <family val="1"/>
    </font>
    <font>
      <sz val="9"/>
      <color indexed="10"/>
      <name val="Arial"/>
      <family val="2"/>
    </font>
    <font>
      <sz val="11"/>
      <name val="Times New Roman"/>
      <family val="1"/>
    </font>
    <font>
      <vertAlign val="superscript"/>
      <sz val="11"/>
      <name val="Times New Roman"/>
      <family val="1"/>
    </font>
    <font>
      <i/>
      <sz val="9"/>
      <name val="Times New Roman"/>
      <family val="1"/>
    </font>
    <font>
      <sz val="9"/>
      <name val="Times New Roman"/>
      <family val="1"/>
    </font>
    <font>
      <vertAlign val="superscript"/>
      <sz val="9"/>
      <name val="Times New Roman"/>
      <family val="1"/>
    </font>
    <font>
      <vertAlign val="superscript"/>
      <sz val="8"/>
      <name val="Arial"/>
      <family val="2"/>
    </font>
    <font>
      <sz val="8"/>
      <name val="Arial"/>
      <family val="2"/>
    </font>
    <font>
      <vertAlign val="superscript"/>
      <sz val="12"/>
      <name val="Times New Roman"/>
      <family val="1"/>
    </font>
    <font>
      <b/>
      <i/>
      <sz val="11"/>
      <name val="Times New Roman"/>
      <family val="1"/>
    </font>
    <font>
      <sz val="11"/>
      <name val="Symbol"/>
      <family val="1"/>
    </font>
    <font>
      <i/>
      <sz val="10"/>
      <name val="Times New Roman"/>
      <family val="1"/>
    </font>
    <font>
      <sz val="12"/>
      <name val="Times New Roman"/>
      <family val="1"/>
    </font>
    <font>
      <b/>
      <i/>
      <sz val="12"/>
      <color indexed="8"/>
      <name val="Times New Roman"/>
      <family val="1"/>
    </font>
    <font>
      <b/>
      <sz val="20"/>
      <name val="Times New Roman"/>
      <family val="1"/>
    </font>
    <font>
      <u val="single"/>
      <sz val="11"/>
      <name val="Times New Roman"/>
      <family val="1"/>
    </font>
    <font>
      <sz val="10"/>
      <name val="Times New Roman"/>
      <family val="1"/>
    </font>
    <font>
      <b/>
      <sz val="12"/>
      <color indexed="8"/>
      <name val="Times New Roman"/>
      <family val="1"/>
    </font>
    <font>
      <b/>
      <i/>
      <vertAlign val="superscript"/>
      <sz val="12"/>
      <color indexed="8"/>
      <name val="Times New Roman"/>
      <family val="1"/>
    </font>
    <font>
      <i/>
      <vertAlign val="superscript"/>
      <sz val="10"/>
      <name val="Times New Roman"/>
      <family val="1"/>
    </font>
    <font>
      <sz val="12"/>
      <name val="Arial"/>
      <family val="2"/>
    </font>
    <font>
      <sz val="11"/>
      <name val="Arial"/>
      <family val="2"/>
    </font>
    <font>
      <i/>
      <sz val="11"/>
      <name val="Times New Roman"/>
      <family val="1"/>
    </font>
    <font>
      <sz val="9"/>
      <name val="Arial"/>
      <family val="2"/>
    </font>
    <font>
      <b/>
      <sz val="12"/>
      <color indexed="10"/>
      <name val="Times New Roman"/>
      <family val="1"/>
    </font>
    <font>
      <b/>
      <sz val="9"/>
      <name val="Times New Roman"/>
      <family val="1"/>
    </font>
    <font>
      <u val="single"/>
      <sz val="10"/>
      <color indexed="12"/>
      <name val="Arial"/>
      <family val="0"/>
    </font>
    <font>
      <u val="single"/>
      <sz val="10"/>
      <color indexed="36"/>
      <name val="Arial"/>
      <family val="0"/>
    </font>
    <font>
      <sz val="8"/>
      <color indexed="10"/>
      <name val="Arial"/>
      <family val="2"/>
    </font>
    <font>
      <i/>
      <vertAlign val="superscript"/>
      <sz val="11"/>
      <name val="Times New Roman"/>
      <family val="1"/>
    </font>
    <font>
      <b/>
      <sz val="8"/>
      <name val="Arial"/>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s>
  <borders count="57">
    <border>
      <left/>
      <right/>
      <top/>
      <bottom/>
      <diagonal/>
    </border>
    <border>
      <left>
        <color indexed="63"/>
      </left>
      <right>
        <color indexed="63"/>
      </right>
      <top>
        <color indexed="63"/>
      </top>
      <bottom style="medium"/>
    </border>
    <border>
      <left style="thick"/>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style="thin"/>
      <top style="thin"/>
      <bottom style="thin"/>
    </border>
    <border>
      <left style="thin"/>
      <right style="thin"/>
      <top style="thin"/>
      <bottom style="thin"/>
    </border>
    <border>
      <left>
        <color indexed="63"/>
      </left>
      <right>
        <color indexed="63"/>
      </right>
      <top style="thin"/>
      <bottom style="thin"/>
    </border>
    <border>
      <left>
        <color indexed="63"/>
      </left>
      <right style="thick"/>
      <top style="thin"/>
      <bottom style="thin"/>
    </border>
    <border>
      <left>
        <color indexed="63"/>
      </left>
      <right style="thin"/>
      <top style="thin"/>
      <bottom style="thin"/>
    </border>
    <border>
      <left style="thin"/>
      <right>
        <color indexed="63"/>
      </right>
      <top style="thin"/>
      <bottom style="thin"/>
    </border>
    <border>
      <left style="thick"/>
      <right style="thin"/>
      <top style="thin"/>
      <bottom>
        <color indexed="63"/>
      </bottom>
    </border>
    <border>
      <left style="thin"/>
      <right style="thin"/>
      <top style="thin"/>
      <bottom>
        <color indexed="63"/>
      </bottom>
    </border>
    <border>
      <left>
        <color indexed="63"/>
      </left>
      <right style="thick"/>
      <top style="thin"/>
      <bottom>
        <color indexed="63"/>
      </bottom>
    </border>
    <border>
      <left style="thick"/>
      <right style="thin"/>
      <top>
        <color indexed="63"/>
      </top>
      <bottom style="thick"/>
    </border>
    <border>
      <left>
        <color indexed="63"/>
      </left>
      <right style="thin"/>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thick"/>
      <bottom style="thin"/>
    </border>
    <border>
      <left style="thin"/>
      <right style="thin"/>
      <top style="thick"/>
      <bottom style="thin"/>
    </border>
    <border>
      <left style="thin"/>
      <right>
        <color indexed="63"/>
      </right>
      <top style="thick"/>
      <bottom style="thin"/>
    </border>
    <border>
      <left>
        <color indexed="63"/>
      </left>
      <right style="thick"/>
      <top style="thick"/>
      <bottom style="thin"/>
    </border>
    <border>
      <left style="thick"/>
      <right>
        <color indexed="63"/>
      </right>
      <top>
        <color indexed="63"/>
      </top>
      <bottom style="thin"/>
    </border>
    <border>
      <left style="thick"/>
      <right>
        <color indexed="63"/>
      </right>
      <top style="thin"/>
      <bottom>
        <color indexed="63"/>
      </bottom>
    </border>
    <border>
      <left>
        <color indexed="63"/>
      </left>
      <right style="thin"/>
      <top style="thin"/>
      <bottom>
        <color indexed="63"/>
      </bottom>
    </border>
    <border>
      <left>
        <color indexed="63"/>
      </left>
      <right style="thick"/>
      <top>
        <color indexed="63"/>
      </top>
      <bottom>
        <color indexed="63"/>
      </bottom>
    </border>
    <border>
      <left style="thick"/>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ck"/>
      <right>
        <color indexed="63"/>
      </right>
      <top style="thin"/>
      <bottom style="thick"/>
    </border>
    <border>
      <left>
        <color indexed="63"/>
      </left>
      <right style="thin"/>
      <top style="thin"/>
      <bottom style="thick"/>
    </border>
    <border>
      <left style="thin"/>
      <right style="thin"/>
      <top>
        <color indexed="63"/>
      </top>
      <bottom style="thick"/>
    </border>
    <border>
      <left style="thin"/>
      <right>
        <color indexed="63"/>
      </right>
      <top>
        <color indexed="63"/>
      </top>
      <bottom style="thick"/>
    </border>
    <border>
      <left style="thick"/>
      <right>
        <color indexed="63"/>
      </right>
      <top>
        <color indexed="63"/>
      </top>
      <bottom>
        <color indexed="63"/>
      </bottom>
    </border>
    <border>
      <left>
        <color indexed="63"/>
      </left>
      <right>
        <color indexed="63"/>
      </right>
      <top style="thin"/>
      <bottom style="thick"/>
    </border>
    <border>
      <left style="thick"/>
      <right style="thin"/>
      <top style="thick"/>
      <bottom style="thin"/>
    </border>
    <border>
      <left style="thick"/>
      <right style="thin"/>
      <top style="thin"/>
      <bottom style="thick"/>
    </border>
    <border>
      <left style="thin"/>
      <right style="thin"/>
      <top style="thin"/>
      <bottom style="thick"/>
    </border>
    <border>
      <left style="thick"/>
      <right>
        <color indexed="63"/>
      </right>
      <top style="thick"/>
      <bottom style="thin"/>
    </border>
    <border>
      <left>
        <color indexed="63"/>
      </left>
      <right>
        <color indexed="63"/>
      </right>
      <top style="thick"/>
      <bottom style="thin"/>
    </border>
    <border>
      <left style="thick"/>
      <right>
        <color indexed="63"/>
      </right>
      <top>
        <color indexed="63"/>
      </top>
      <bottom style="thick"/>
    </border>
    <border>
      <left style="thick"/>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ck"/>
      <bottom>
        <color indexed="63"/>
      </bottom>
    </border>
    <border>
      <left>
        <color indexed="63"/>
      </left>
      <right style="thin"/>
      <top>
        <color indexed="63"/>
      </top>
      <bottom>
        <color indexed="63"/>
      </bottom>
    </border>
    <border>
      <left style="thick"/>
      <right>
        <color indexed="63"/>
      </right>
      <top style="thick"/>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thin"/>
      <bottom>
        <color indexed="63"/>
      </bottom>
    </border>
    <border>
      <left>
        <color indexed="63"/>
      </left>
      <right>
        <color indexed="63"/>
      </right>
      <top style="thick"/>
      <bottom style="thick"/>
    </border>
    <border>
      <left>
        <color indexed="63"/>
      </left>
      <right style="thick"/>
      <top style="thick"/>
      <bottom style="thick"/>
    </border>
    <border>
      <left>
        <color indexed="63"/>
      </left>
      <right style="thick"/>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cellStyleXfs>
  <cellXfs count="344">
    <xf numFmtId="0" fontId="0" fillId="0" borderId="0" xfId="0" applyAlignment="1">
      <alignment/>
    </xf>
    <xf numFmtId="0" fontId="0" fillId="2" borderId="0" xfId="0" applyFill="1" applyAlignment="1">
      <alignment/>
    </xf>
    <xf numFmtId="0" fontId="0" fillId="2" borderId="0" xfId="0" applyFill="1" applyAlignment="1" applyProtection="1">
      <alignment wrapText="1"/>
      <protection/>
    </xf>
    <xf numFmtId="0" fontId="4" fillId="2" borderId="1" xfId="0" applyFont="1" applyFill="1" applyBorder="1" applyAlignment="1" applyProtection="1">
      <alignment horizontal="left"/>
      <protection/>
    </xf>
    <xf numFmtId="0" fontId="5" fillId="2" borderId="2" xfId="0" applyFont="1" applyFill="1" applyBorder="1" applyAlignment="1" applyProtection="1">
      <alignment horizontal="center" vertical="center" wrapText="1"/>
      <protection/>
    </xf>
    <xf numFmtId="0" fontId="1" fillId="2" borderId="3" xfId="0" applyFont="1" applyFill="1" applyBorder="1" applyAlignment="1" applyProtection="1">
      <alignment horizontal="left" vertical="center" wrapText="1"/>
      <protection/>
    </xf>
    <xf numFmtId="0" fontId="1" fillId="2" borderId="3" xfId="0" applyFont="1" applyFill="1" applyBorder="1" applyAlignment="1" applyProtection="1">
      <alignment horizontal="center" vertical="center" wrapText="1"/>
      <protection/>
    </xf>
    <xf numFmtId="0" fontId="6" fillId="2" borderId="0" xfId="0" applyFont="1" applyFill="1" applyBorder="1" applyAlignment="1" applyProtection="1">
      <alignment horizontal="left"/>
      <protection/>
    </xf>
    <xf numFmtId="0" fontId="1" fillId="2" borderId="2" xfId="0" applyFont="1" applyFill="1" applyBorder="1" applyAlignment="1" applyProtection="1">
      <alignment horizontal="center" vertical="center" wrapText="1"/>
      <protection/>
    </xf>
    <xf numFmtId="0" fontId="7" fillId="2" borderId="3" xfId="0" applyFont="1" applyFill="1" applyBorder="1" applyAlignment="1" applyProtection="1">
      <alignment horizontal="left" wrapText="1"/>
      <protection/>
    </xf>
    <xf numFmtId="0" fontId="7" fillId="2" borderId="3" xfId="0" applyFont="1" applyFill="1" applyBorder="1" applyAlignment="1" applyProtection="1">
      <alignment horizontal="center" vertical="center" wrapText="1"/>
      <protection/>
    </xf>
    <xf numFmtId="0" fontId="7" fillId="3" borderId="4" xfId="0" applyFont="1" applyFill="1" applyBorder="1" applyAlignment="1" applyProtection="1">
      <alignment horizontal="center" wrapText="1"/>
      <protection locked="0"/>
    </xf>
    <xf numFmtId="0" fontId="7" fillId="2" borderId="5" xfId="0" applyFont="1" applyFill="1" applyBorder="1" applyAlignment="1" applyProtection="1">
      <alignment horizontal="left" wrapText="1"/>
      <protection/>
    </xf>
    <xf numFmtId="0" fontId="1" fillId="4" borderId="2" xfId="0" applyFont="1" applyFill="1" applyBorder="1" applyAlignment="1" applyProtection="1">
      <alignment horizontal="center" vertical="center" wrapText="1"/>
      <protection/>
    </xf>
    <xf numFmtId="0" fontId="7" fillId="4" borderId="3" xfId="0" applyFont="1" applyFill="1" applyBorder="1" applyAlignment="1" applyProtection="1">
      <alignment horizontal="left" wrapText="1"/>
      <protection/>
    </xf>
    <xf numFmtId="0" fontId="7" fillId="4" borderId="3" xfId="0" applyFont="1" applyFill="1" applyBorder="1" applyAlignment="1" applyProtection="1">
      <alignment horizontal="center" vertical="center" wrapText="1"/>
      <protection/>
    </xf>
    <xf numFmtId="2" fontId="7" fillId="4" borderId="4" xfId="0" applyNumberFormat="1" applyFont="1" applyFill="1" applyBorder="1" applyAlignment="1" applyProtection="1">
      <alignment horizontal="center" wrapText="1"/>
      <protection/>
    </xf>
    <xf numFmtId="0" fontId="7" fillId="4" borderId="5" xfId="0" applyFont="1" applyFill="1" applyBorder="1" applyAlignment="1" applyProtection="1">
      <alignment horizontal="left" wrapText="1"/>
      <protection/>
    </xf>
    <xf numFmtId="0" fontId="1" fillId="2" borderId="6" xfId="0" applyFont="1" applyFill="1" applyBorder="1" applyAlignment="1" applyProtection="1">
      <alignment horizontal="center" vertical="center" wrapText="1"/>
      <protection/>
    </xf>
    <xf numFmtId="0" fontId="7" fillId="2" borderId="7" xfId="0" applyFont="1" applyFill="1" applyBorder="1" applyAlignment="1" applyProtection="1">
      <alignment horizontal="left" wrapText="1"/>
      <protection/>
    </xf>
    <xf numFmtId="0" fontId="7" fillId="2" borderId="7" xfId="0" applyFont="1" applyFill="1" applyBorder="1" applyAlignment="1" applyProtection="1">
      <alignment horizontal="center" vertical="center" wrapText="1"/>
      <protection/>
    </xf>
    <xf numFmtId="0" fontId="7" fillId="3" borderId="8" xfId="0" applyFont="1" applyFill="1" applyBorder="1" applyAlignment="1" applyProtection="1">
      <alignment horizontal="center" wrapText="1"/>
      <protection locked="0"/>
    </xf>
    <xf numFmtId="0" fontId="7" fillId="2" borderId="9" xfId="0" applyFont="1" applyFill="1" applyBorder="1" applyAlignment="1" applyProtection="1">
      <alignment horizontal="left" wrapText="1"/>
      <protection/>
    </xf>
    <xf numFmtId="0" fontId="1" fillId="4" borderId="6" xfId="0" applyFont="1" applyFill="1" applyBorder="1" applyAlignment="1" applyProtection="1">
      <alignment horizontal="center" vertical="center" wrapText="1"/>
      <protection/>
    </xf>
    <xf numFmtId="0" fontId="7" fillId="4" borderId="7" xfId="0" applyFont="1" applyFill="1" applyBorder="1" applyAlignment="1" applyProtection="1">
      <alignment horizontal="left" wrapText="1"/>
      <protection/>
    </xf>
    <xf numFmtId="0" fontId="7" fillId="4" borderId="10" xfId="0" applyFont="1" applyFill="1" applyBorder="1" applyAlignment="1" applyProtection="1">
      <alignment horizontal="center" vertical="center" wrapText="1"/>
      <protection/>
    </xf>
    <xf numFmtId="2" fontId="7" fillId="4" borderId="11" xfId="0" applyNumberFormat="1" applyFont="1" applyFill="1" applyBorder="1" applyAlignment="1" applyProtection="1">
      <alignment horizontal="center" wrapText="1"/>
      <protection/>
    </xf>
    <xf numFmtId="0" fontId="7" fillId="4" borderId="9" xfId="0" applyFont="1" applyFill="1" applyBorder="1" applyAlignment="1" applyProtection="1">
      <alignment horizontal="left" wrapText="1"/>
      <protection/>
    </xf>
    <xf numFmtId="0" fontId="1" fillId="4" borderId="12" xfId="0" applyFont="1" applyFill="1" applyBorder="1" applyAlignment="1" applyProtection="1">
      <alignment horizontal="center" vertical="center" wrapText="1"/>
      <protection/>
    </xf>
    <xf numFmtId="0" fontId="7" fillId="4" borderId="13" xfId="0" applyFont="1" applyFill="1" applyBorder="1" applyAlignment="1" applyProtection="1">
      <alignment horizontal="left" wrapText="1"/>
      <protection/>
    </xf>
    <xf numFmtId="0" fontId="7" fillId="4" borderId="14" xfId="0" applyFont="1" applyFill="1" applyBorder="1" applyAlignment="1" applyProtection="1">
      <alignment horizontal="left" wrapText="1"/>
      <protection/>
    </xf>
    <xf numFmtId="0" fontId="1" fillId="4" borderId="15" xfId="0" applyFont="1" applyFill="1" applyBorder="1" applyAlignment="1" applyProtection="1">
      <alignment horizontal="center" vertical="center" wrapText="1"/>
      <protection/>
    </xf>
    <xf numFmtId="0" fontId="7" fillId="4" borderId="16" xfId="0" applyFont="1" applyFill="1" applyBorder="1" applyAlignment="1" applyProtection="1">
      <alignment horizontal="left" wrapText="1"/>
      <protection/>
    </xf>
    <xf numFmtId="0" fontId="7" fillId="4" borderId="16" xfId="0" applyFont="1" applyFill="1" applyBorder="1" applyAlignment="1" applyProtection="1">
      <alignment horizontal="center" vertical="center" wrapText="1"/>
      <protection/>
    </xf>
    <xf numFmtId="2" fontId="7" fillId="4" borderId="17" xfId="0" applyNumberFormat="1" applyFont="1" applyFill="1" applyBorder="1" applyAlignment="1" applyProtection="1">
      <alignment horizontal="center" wrapText="1"/>
      <protection/>
    </xf>
    <xf numFmtId="0" fontId="7" fillId="4" borderId="18" xfId="0" applyFont="1" applyFill="1" applyBorder="1" applyAlignment="1" applyProtection="1">
      <alignment horizontal="left" wrapText="1"/>
      <protection/>
    </xf>
    <xf numFmtId="0" fontId="6" fillId="2" borderId="0" xfId="0" applyFont="1" applyFill="1" applyAlignment="1" applyProtection="1">
      <alignment horizontal="left"/>
      <protection/>
    </xf>
    <xf numFmtId="0" fontId="0" fillId="2" borderId="0" xfId="0" applyFill="1" applyAlignment="1" applyProtection="1">
      <alignment horizontal="center" vertical="center" wrapText="1"/>
      <protection/>
    </xf>
    <xf numFmtId="0" fontId="0" fillId="2" borderId="0" xfId="0" applyFill="1" applyAlignment="1" applyProtection="1">
      <alignment horizontal="left" wrapText="1"/>
      <protection/>
    </xf>
    <xf numFmtId="0" fontId="0" fillId="2" borderId="0" xfId="0" applyFill="1" applyAlignment="1" applyProtection="1">
      <alignment horizontal="center" wrapText="1"/>
      <protection/>
    </xf>
    <xf numFmtId="0" fontId="0" fillId="2" borderId="0" xfId="0" applyFill="1" applyAlignment="1" applyProtection="1">
      <alignment/>
      <protection/>
    </xf>
    <xf numFmtId="0" fontId="1" fillId="2" borderId="19" xfId="0" applyFont="1" applyFill="1" applyBorder="1" applyAlignment="1" applyProtection="1">
      <alignment horizontal="center" wrapText="1"/>
      <protection/>
    </xf>
    <xf numFmtId="9" fontId="1" fillId="4" borderId="20" xfId="0" applyNumberFormat="1" applyFont="1" applyFill="1" applyBorder="1" applyAlignment="1" applyProtection="1">
      <alignment horizontal="center" wrapText="1"/>
      <protection/>
    </xf>
    <xf numFmtId="0" fontId="1" fillId="2" borderId="21" xfId="0" applyFont="1" applyFill="1" applyBorder="1" applyAlignment="1" applyProtection="1">
      <alignment horizontal="center" wrapText="1"/>
      <protection/>
    </xf>
    <xf numFmtId="0" fontId="1" fillId="2" borderId="22" xfId="0" applyFont="1" applyFill="1" applyBorder="1" applyAlignment="1" applyProtection="1">
      <alignment horizontal="left" wrapText="1"/>
      <protection/>
    </xf>
    <xf numFmtId="0" fontId="0" fillId="2" borderId="0" xfId="0" applyFill="1" applyAlignment="1" applyProtection="1">
      <alignment/>
      <protection/>
    </xf>
    <xf numFmtId="0" fontId="7" fillId="2" borderId="23" xfId="0" applyFont="1" applyFill="1" applyBorder="1" applyAlignment="1" applyProtection="1">
      <alignment wrapText="1"/>
      <protection/>
    </xf>
    <xf numFmtId="0" fontId="7" fillId="2" borderId="10" xfId="0" applyFont="1" applyFill="1" applyBorder="1" applyAlignment="1" applyProtection="1">
      <alignment wrapText="1"/>
      <protection/>
    </xf>
    <xf numFmtId="9" fontId="7" fillId="4" borderId="3" xfId="0" applyNumberFormat="1" applyFont="1" applyFill="1" applyBorder="1" applyAlignment="1" applyProtection="1">
      <alignment horizontal="center" vertical="center" wrapText="1"/>
      <protection/>
    </xf>
    <xf numFmtId="9" fontId="7" fillId="2" borderId="4" xfId="0" applyNumberFormat="1" applyFont="1" applyFill="1" applyBorder="1" applyAlignment="1" applyProtection="1">
      <alignment horizontal="center" vertical="center" wrapText="1"/>
      <protection/>
    </xf>
    <xf numFmtId="0" fontId="7" fillId="2" borderId="5" xfId="0" applyFont="1" applyFill="1" applyBorder="1" applyAlignment="1" applyProtection="1">
      <alignment horizontal="left" vertical="center" wrapText="1"/>
      <protection/>
    </xf>
    <xf numFmtId="0" fontId="7" fillId="2" borderId="24" xfId="0" applyFont="1" applyFill="1" applyBorder="1" applyAlignment="1" applyProtection="1">
      <alignment wrapText="1"/>
      <protection/>
    </xf>
    <xf numFmtId="0" fontId="7" fillId="2" borderId="25" xfId="0" applyFont="1" applyFill="1" applyBorder="1" applyAlignment="1" applyProtection="1">
      <alignment wrapText="1"/>
      <protection/>
    </xf>
    <xf numFmtId="0" fontId="7" fillId="3" borderId="25" xfId="0" applyFont="1" applyFill="1" applyBorder="1" applyAlignment="1" applyProtection="1">
      <alignment horizontal="center" vertical="center" wrapText="1"/>
      <protection locked="0"/>
    </xf>
    <xf numFmtId="9" fontId="7" fillId="4" borderId="13" xfId="0" applyNumberFormat="1" applyFont="1" applyFill="1" applyBorder="1" applyAlignment="1" applyProtection="1">
      <alignment horizontal="center" vertical="center" wrapText="1"/>
      <protection/>
    </xf>
    <xf numFmtId="0" fontId="0" fillId="2" borderId="11" xfId="0" applyFont="1" applyFill="1" applyBorder="1" applyAlignment="1" applyProtection="1">
      <alignment horizontal="center" vertical="center" wrapText="1"/>
      <protection/>
    </xf>
    <xf numFmtId="0" fontId="7" fillId="2" borderId="9" xfId="0" applyFont="1" applyFill="1" applyBorder="1" applyAlignment="1" applyProtection="1">
      <alignment horizontal="left" vertical="center" wrapText="1"/>
      <protection/>
    </xf>
    <xf numFmtId="0" fontId="18" fillId="2" borderId="0" xfId="0" applyFont="1" applyFill="1" applyBorder="1" applyAlignment="1" applyProtection="1">
      <alignment horizontal="center" vertical="center" wrapText="1"/>
      <protection/>
    </xf>
    <xf numFmtId="0" fontId="7" fillId="2" borderId="26" xfId="0" applyFont="1" applyFill="1" applyBorder="1" applyAlignment="1" applyProtection="1">
      <alignment horizontal="left" vertical="center" wrapText="1"/>
      <protection/>
    </xf>
    <xf numFmtId="0" fontId="7" fillId="2" borderId="27" xfId="0" applyFont="1" applyFill="1" applyBorder="1" applyAlignment="1" applyProtection="1">
      <alignment wrapText="1"/>
      <protection/>
    </xf>
    <xf numFmtId="0" fontId="7" fillId="3" borderId="7"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protection/>
    </xf>
    <xf numFmtId="0" fontId="7" fillId="2" borderId="14" xfId="0" applyFont="1" applyFill="1" applyBorder="1" applyAlignment="1" applyProtection="1">
      <alignment horizontal="left" vertical="center" wrapText="1"/>
      <protection/>
    </xf>
    <xf numFmtId="0" fontId="7" fillId="3" borderId="29" xfId="0" applyFont="1" applyFill="1" applyBorder="1" applyAlignment="1" applyProtection="1">
      <alignment horizontal="center" vertical="center" wrapText="1"/>
      <protection locked="0"/>
    </xf>
    <xf numFmtId="9" fontId="7" fillId="2" borderId="30" xfId="0" applyNumberFormat="1" applyFont="1" applyFill="1" applyBorder="1" applyAlignment="1" applyProtection="1">
      <alignment horizontal="center" vertical="center" wrapText="1"/>
      <protection/>
    </xf>
    <xf numFmtId="0" fontId="7" fillId="2" borderId="30" xfId="0" applyFont="1" applyFill="1" applyBorder="1" applyAlignment="1" applyProtection="1">
      <alignment horizontal="center" vertical="center" wrapText="1"/>
      <protection/>
    </xf>
    <xf numFmtId="0" fontId="7" fillId="2" borderId="31" xfId="0" applyFont="1" applyFill="1" applyBorder="1" applyAlignment="1" applyProtection="1">
      <alignment wrapText="1"/>
      <protection/>
    </xf>
    <xf numFmtId="0" fontId="7" fillId="2" borderId="32" xfId="0" applyFont="1" applyFill="1" applyBorder="1" applyAlignment="1" applyProtection="1">
      <alignment wrapText="1"/>
      <protection/>
    </xf>
    <xf numFmtId="0" fontId="7" fillId="3" borderId="33" xfId="0" applyFont="1" applyFill="1" applyBorder="1" applyAlignment="1" applyProtection="1">
      <alignment horizontal="center" vertical="center" wrapText="1"/>
      <protection locked="0"/>
    </xf>
    <xf numFmtId="9" fontId="7" fillId="4" borderId="16" xfId="0" applyNumberFormat="1" applyFont="1" applyFill="1" applyBorder="1" applyAlignment="1" applyProtection="1">
      <alignment horizontal="center" vertical="center" wrapText="1"/>
      <protection/>
    </xf>
    <xf numFmtId="0" fontId="7" fillId="2" borderId="34" xfId="0" applyFont="1" applyFill="1" applyBorder="1" applyAlignment="1" applyProtection="1">
      <alignment horizontal="center" vertical="center" wrapText="1"/>
      <protection/>
    </xf>
    <xf numFmtId="0" fontId="7" fillId="2" borderId="18" xfId="0" applyFont="1" applyFill="1" applyBorder="1" applyAlignment="1" applyProtection="1">
      <alignment horizontal="left" vertical="center" wrapText="1"/>
      <protection/>
    </xf>
    <xf numFmtId="0" fontId="0" fillId="2" borderId="0" xfId="0" applyFill="1" applyAlignment="1" applyProtection="1">
      <alignment horizontal="center" vertical="center"/>
      <protection/>
    </xf>
    <xf numFmtId="9" fontId="0" fillId="2" borderId="0" xfId="0" applyNumberFormat="1" applyFill="1" applyAlignment="1" applyProtection="1">
      <alignment horizontal="center" vertical="center"/>
      <protection/>
    </xf>
    <xf numFmtId="0" fontId="0" fillId="2" borderId="0" xfId="0" applyFill="1" applyAlignment="1" applyProtection="1">
      <alignment horizontal="left"/>
      <protection/>
    </xf>
    <xf numFmtId="0" fontId="7" fillId="2" borderId="35" xfId="0" applyFont="1" applyFill="1" applyBorder="1" applyAlignment="1" applyProtection="1">
      <alignment vertical="top" wrapText="1"/>
      <protection/>
    </xf>
    <xf numFmtId="0" fontId="7" fillId="2" borderId="0" xfId="0" applyFont="1" applyFill="1" applyBorder="1" applyAlignment="1" applyProtection="1">
      <alignment vertical="top" wrapText="1"/>
      <protection/>
    </xf>
    <xf numFmtId="0" fontId="18" fillId="2" borderId="0" xfId="0" applyFont="1" applyFill="1" applyBorder="1" applyAlignment="1" applyProtection="1">
      <alignment vertical="top" wrapText="1"/>
      <protection/>
    </xf>
    <xf numFmtId="0" fontId="18" fillId="2" borderId="26" xfId="0" applyFont="1" applyFill="1" applyBorder="1" applyAlignment="1" applyProtection="1">
      <alignment vertical="top" wrapText="1"/>
      <protection/>
    </xf>
    <xf numFmtId="0" fontId="5" fillId="2" borderId="35" xfId="0" applyFont="1" applyFill="1" applyBorder="1" applyAlignment="1" applyProtection="1">
      <alignment horizontal="center" wrapText="1"/>
      <protection/>
    </xf>
    <xf numFmtId="0" fontId="5" fillId="2" borderId="0" xfId="0" applyFont="1" applyFill="1" applyBorder="1" applyAlignment="1" applyProtection="1">
      <alignment horizontal="center" wrapText="1"/>
      <protection/>
    </xf>
    <xf numFmtId="0" fontId="20" fillId="2" borderId="0" xfId="0" applyFont="1" applyFill="1" applyAlignment="1" applyProtection="1">
      <alignment horizontal="center" wrapText="1"/>
      <protection/>
    </xf>
    <xf numFmtId="0" fontId="5" fillId="2" borderId="0" xfId="0" applyFont="1" applyFill="1" applyAlignment="1" applyProtection="1">
      <alignment horizontal="center" wrapText="1"/>
      <protection/>
    </xf>
    <xf numFmtId="0" fontId="5" fillId="2" borderId="26" xfId="0" applyFont="1" applyFill="1" applyBorder="1" applyAlignment="1" applyProtection="1">
      <alignment horizontal="center" wrapText="1"/>
      <protection/>
    </xf>
    <xf numFmtId="0" fontId="7" fillId="2" borderId="4" xfId="0" applyFont="1" applyFill="1" applyBorder="1" applyAlignment="1" applyProtection="1">
      <alignment wrapText="1"/>
      <protection/>
    </xf>
    <xf numFmtId="0" fontId="18" fillId="2" borderId="4" xfId="0" applyFont="1" applyFill="1" applyBorder="1" applyAlignment="1" applyProtection="1">
      <alignment horizontal="center" wrapText="1"/>
      <protection/>
    </xf>
    <xf numFmtId="0" fontId="7" fillId="2" borderId="5" xfId="0" applyFont="1" applyFill="1" applyBorder="1" applyAlignment="1" applyProtection="1">
      <alignment wrapText="1"/>
      <protection/>
    </xf>
    <xf numFmtId="0" fontId="7" fillId="2" borderId="27" xfId="0" applyFont="1" applyFill="1" applyBorder="1" applyAlignment="1" applyProtection="1">
      <alignment horizontal="left" vertical="center" wrapText="1"/>
      <protection/>
    </xf>
    <xf numFmtId="0" fontId="7" fillId="2" borderId="8" xfId="0" applyFont="1" applyFill="1" applyBorder="1" applyAlignment="1" applyProtection="1">
      <alignment horizontal="left" vertical="center" wrapText="1"/>
      <protection/>
    </xf>
    <xf numFmtId="0" fontId="7" fillId="2" borderId="10" xfId="0" applyFont="1" applyFill="1" applyBorder="1" applyAlignment="1" applyProtection="1">
      <alignment horizontal="left" vertical="center" wrapText="1"/>
      <protection/>
    </xf>
    <xf numFmtId="0" fontId="7" fillId="2" borderId="28" xfId="0" applyFont="1" applyFill="1" applyBorder="1" applyAlignment="1" applyProtection="1">
      <alignment horizontal="left" vertical="center" wrapText="1"/>
      <protection/>
    </xf>
    <xf numFmtId="0" fontId="21" fillId="2" borderId="31" xfId="0" applyFont="1" applyFill="1" applyBorder="1" applyAlignment="1" applyProtection="1">
      <alignment horizontal="left" vertical="center" wrapText="1"/>
      <protection/>
    </xf>
    <xf numFmtId="0" fontId="7" fillId="2" borderId="36" xfId="0" applyFont="1" applyFill="1" applyBorder="1" applyAlignment="1" applyProtection="1">
      <alignment horizontal="left" vertical="center" wrapText="1"/>
      <protection/>
    </xf>
    <xf numFmtId="0" fontId="21" fillId="2" borderId="32" xfId="0" applyFont="1" applyFill="1" applyBorder="1" applyAlignment="1" applyProtection="1">
      <alignment horizontal="left" vertical="center" wrapText="1"/>
      <protection/>
    </xf>
    <xf numFmtId="0" fontId="7" fillId="2" borderId="34" xfId="0" applyFont="1" applyFill="1" applyBorder="1" applyAlignment="1" applyProtection="1">
      <alignment horizontal="left" vertical="center" wrapText="1"/>
      <protection/>
    </xf>
    <xf numFmtId="0" fontId="18" fillId="2" borderId="37" xfId="0" applyFont="1" applyFill="1" applyBorder="1" applyAlignment="1" applyProtection="1">
      <alignment horizontal="left" wrapText="1"/>
      <protection/>
    </xf>
    <xf numFmtId="0" fontId="1" fillId="2" borderId="20" xfId="0" applyFont="1" applyFill="1" applyBorder="1" applyAlignment="1" applyProtection="1">
      <alignment horizontal="center" wrapText="1"/>
      <protection/>
    </xf>
    <xf numFmtId="0" fontId="1" fillId="2" borderId="21" xfId="0" applyFont="1" applyFill="1" applyBorder="1" applyAlignment="1" applyProtection="1">
      <alignment wrapText="1"/>
      <protection/>
    </xf>
    <xf numFmtId="0" fontId="1" fillId="2" borderId="22" xfId="0" applyFont="1" applyFill="1" applyBorder="1" applyAlignment="1" applyProtection="1">
      <alignment wrapText="1"/>
      <protection/>
    </xf>
    <xf numFmtId="0" fontId="7" fillId="2" borderId="6" xfId="0" applyFont="1" applyFill="1" applyBorder="1" applyAlignment="1" applyProtection="1">
      <alignment horizontal="left" vertical="center" wrapText="1"/>
      <protection/>
    </xf>
    <xf numFmtId="9" fontId="7" fillId="4" borderId="7" xfId="0" applyNumberFormat="1" applyFont="1" applyFill="1" applyBorder="1" applyAlignment="1" applyProtection="1">
      <alignment horizontal="center" vertical="center" wrapText="1"/>
      <protection/>
    </xf>
    <xf numFmtId="0" fontId="5" fillId="2" borderId="6" xfId="0" applyFont="1" applyFill="1" applyBorder="1" applyAlignment="1" applyProtection="1">
      <alignment horizontal="left" vertical="center" wrapText="1"/>
      <protection/>
    </xf>
    <xf numFmtId="0" fontId="7" fillId="2" borderId="6" xfId="0" applyFont="1" applyFill="1" applyBorder="1" applyAlignment="1" applyProtection="1">
      <alignment horizontal="left" vertical="center"/>
      <protection/>
    </xf>
    <xf numFmtId="0" fontId="5" fillId="2" borderId="38" xfId="0" applyFont="1" applyFill="1" applyBorder="1" applyAlignment="1" applyProtection="1">
      <alignment horizontal="left" vertical="center" wrapText="1"/>
      <protection/>
    </xf>
    <xf numFmtId="0" fontId="7" fillId="3" borderId="39" xfId="0" applyFont="1" applyFill="1" applyBorder="1" applyAlignment="1" applyProtection="1">
      <alignment horizontal="center" vertical="center" wrapText="1"/>
      <protection locked="0"/>
    </xf>
    <xf numFmtId="0" fontId="14" fillId="0" borderId="0" xfId="0" applyFont="1" applyAlignment="1" applyProtection="1">
      <alignment/>
      <protection/>
    </xf>
    <xf numFmtId="0" fontId="0" fillId="2" borderId="0" xfId="0" applyFill="1" applyAlignment="1" applyProtection="1">
      <alignment horizontal="center"/>
      <protection/>
    </xf>
    <xf numFmtId="9" fontId="0" fillId="2" borderId="0" xfId="0" applyNumberFormat="1" applyFill="1" applyAlignment="1" applyProtection="1">
      <alignment horizontal="center"/>
      <protection/>
    </xf>
    <xf numFmtId="0" fontId="7" fillId="2" borderId="6" xfId="0" applyFont="1" applyFill="1" applyBorder="1" applyAlignment="1" applyProtection="1">
      <alignment horizontal="left" vertical="top" wrapText="1"/>
      <protection/>
    </xf>
    <xf numFmtId="0" fontId="5" fillId="2" borderId="6" xfId="0" applyFont="1" applyFill="1" applyBorder="1" applyAlignment="1" applyProtection="1">
      <alignment horizontal="left" vertical="top" wrapText="1"/>
      <protection/>
    </xf>
    <xf numFmtId="0" fontId="7" fillId="2" borderId="38" xfId="0" applyFont="1" applyFill="1" applyBorder="1" applyAlignment="1" applyProtection="1">
      <alignment horizontal="left" vertical="top" wrapText="1"/>
      <protection/>
    </xf>
    <xf numFmtId="9" fontId="7" fillId="4" borderId="39" xfId="0" applyNumberFormat="1" applyFont="1" applyFill="1" applyBorder="1" applyAlignment="1" applyProtection="1">
      <alignment horizontal="center" vertical="center" wrapText="1"/>
      <protection/>
    </xf>
    <xf numFmtId="0" fontId="4" fillId="2" borderId="1" xfId="0" applyFont="1" applyFill="1" applyBorder="1" applyAlignment="1">
      <alignment horizontal="left"/>
    </xf>
    <xf numFmtId="0" fontId="18" fillId="2" borderId="40" xfId="0" applyFont="1" applyFill="1" applyBorder="1" applyAlignment="1">
      <alignment wrapText="1"/>
    </xf>
    <xf numFmtId="0" fontId="18" fillId="2" borderId="19" xfId="0" applyFont="1" applyFill="1" applyBorder="1" applyAlignment="1">
      <alignment horizontal="left" wrapText="1"/>
    </xf>
    <xf numFmtId="0" fontId="5" fillId="2" borderId="19" xfId="0" applyFont="1" applyFill="1" applyBorder="1" applyAlignment="1">
      <alignment horizontal="center" wrapText="1"/>
    </xf>
    <xf numFmtId="9" fontId="5" fillId="4" borderId="19" xfId="0" applyNumberFormat="1" applyFont="1" applyFill="1" applyBorder="1" applyAlignment="1">
      <alignment horizontal="center" wrapText="1"/>
    </xf>
    <xf numFmtId="0" fontId="5" fillId="2" borderId="41" xfId="0" applyFont="1" applyFill="1" applyBorder="1" applyAlignment="1">
      <alignment wrapText="1"/>
    </xf>
    <xf numFmtId="0" fontId="5" fillId="2" borderId="22" xfId="0" applyFont="1" applyFill="1" applyBorder="1" applyAlignment="1">
      <alignment horizontal="left" wrapText="1"/>
    </xf>
    <xf numFmtId="0" fontId="6" fillId="2" borderId="0" xfId="0" applyFont="1" applyFill="1" applyAlignment="1">
      <alignment horizontal="left"/>
    </xf>
    <xf numFmtId="0" fontId="7" fillId="2" borderId="27" xfId="0" applyFont="1" applyFill="1" applyBorder="1" applyAlignment="1">
      <alignment vertical="center" wrapText="1"/>
    </xf>
    <xf numFmtId="0" fontId="7" fillId="2" borderId="3" xfId="0" applyFont="1" applyFill="1" applyBorder="1" applyAlignment="1">
      <alignment horizontal="left" vertical="center" wrapText="1"/>
    </xf>
    <xf numFmtId="0" fontId="7" fillId="3" borderId="3" xfId="0" applyFont="1" applyFill="1" applyBorder="1" applyAlignment="1" applyProtection="1">
      <alignment horizontal="center" vertical="center" wrapText="1"/>
      <protection locked="0"/>
    </xf>
    <xf numFmtId="9" fontId="7" fillId="4" borderId="3" xfId="0" applyNumberFormat="1" applyFont="1" applyFill="1" applyBorder="1" applyAlignment="1">
      <alignment horizontal="center" vertical="center" wrapText="1"/>
    </xf>
    <xf numFmtId="0" fontId="7" fillId="2" borderId="23" xfId="0" applyFont="1" applyFill="1" applyBorder="1" applyAlignment="1">
      <alignment vertical="center" wrapText="1"/>
    </xf>
    <xf numFmtId="0" fontId="7" fillId="2" borderId="3" xfId="0" applyFont="1" applyFill="1" applyBorder="1" applyAlignment="1">
      <alignment horizontal="left" vertical="center"/>
    </xf>
    <xf numFmtId="0" fontId="5" fillId="2" borderId="0" xfId="0" applyFont="1" applyFill="1" applyBorder="1" applyAlignment="1">
      <alignment vertical="center" wrapText="1"/>
    </xf>
    <xf numFmtId="0" fontId="7" fillId="2" borderId="0" xfId="0" applyFont="1" applyFill="1" applyBorder="1" applyAlignment="1">
      <alignment vertical="center" wrapText="1"/>
    </xf>
    <xf numFmtId="0" fontId="7" fillId="2" borderId="42" xfId="0" applyFont="1" applyFill="1" applyBorder="1" applyAlignment="1">
      <alignment vertical="center" wrapText="1"/>
    </xf>
    <xf numFmtId="0" fontId="7" fillId="2" borderId="16" xfId="0" applyFont="1" applyFill="1" applyBorder="1" applyAlignment="1">
      <alignment horizontal="left" vertical="center" wrapText="1"/>
    </xf>
    <xf numFmtId="0" fontId="7" fillId="3" borderId="16" xfId="0" applyFont="1" applyFill="1" applyBorder="1" applyAlignment="1" applyProtection="1">
      <alignment horizontal="center" vertical="center" wrapText="1"/>
      <protection locked="0"/>
    </xf>
    <xf numFmtId="9" fontId="7" fillId="4" borderId="16" xfId="0" applyNumberFormat="1" applyFont="1" applyFill="1" applyBorder="1" applyAlignment="1">
      <alignment horizontal="center" vertical="center" wrapText="1"/>
    </xf>
    <xf numFmtId="0" fontId="7" fillId="2" borderId="17" xfId="0" applyFont="1" applyFill="1" applyBorder="1" applyAlignment="1">
      <alignment vertical="center" wrapText="1"/>
    </xf>
    <xf numFmtId="0" fontId="0" fillId="2" borderId="0" xfId="0" applyFill="1" applyAlignment="1">
      <alignment horizontal="left"/>
    </xf>
    <xf numFmtId="0" fontId="0" fillId="2" borderId="0" xfId="0" applyFill="1" applyAlignment="1">
      <alignment/>
    </xf>
    <xf numFmtId="0" fontId="0" fillId="2" borderId="0" xfId="0" applyFill="1" applyAlignment="1">
      <alignment horizontal="center"/>
    </xf>
    <xf numFmtId="9" fontId="0" fillId="2" borderId="0" xfId="0" applyNumberFormat="1" applyFill="1" applyAlignment="1">
      <alignment horizontal="center"/>
    </xf>
    <xf numFmtId="0" fontId="26" fillId="2" borderId="43" xfId="0" applyFont="1" applyFill="1" applyBorder="1" applyAlignment="1">
      <alignment wrapText="1"/>
    </xf>
    <xf numFmtId="0" fontId="26" fillId="2" borderId="44" xfId="0" applyFont="1" applyFill="1" applyBorder="1" applyAlignment="1">
      <alignment wrapText="1"/>
    </xf>
    <xf numFmtId="0" fontId="1" fillId="2" borderId="45" xfId="0" applyFont="1" applyFill="1" applyBorder="1" applyAlignment="1">
      <alignment horizontal="center" wrapText="1"/>
    </xf>
    <xf numFmtId="0" fontId="26" fillId="2" borderId="23" xfId="0" applyFont="1" applyFill="1" applyBorder="1" applyAlignment="1">
      <alignment wrapText="1"/>
    </xf>
    <xf numFmtId="0" fontId="26" fillId="2" borderId="3" xfId="0" applyFont="1" applyFill="1" applyBorder="1" applyAlignment="1">
      <alignment wrapText="1"/>
    </xf>
    <xf numFmtId="0" fontId="1" fillId="2" borderId="3" xfId="0" applyFont="1" applyFill="1" applyBorder="1" applyAlignment="1">
      <alignment horizontal="center" wrapText="1"/>
    </xf>
    <xf numFmtId="9" fontId="1" fillId="4" borderId="3" xfId="0" applyNumberFormat="1" applyFont="1" applyFill="1" applyBorder="1" applyAlignment="1">
      <alignment horizontal="center" wrapText="1"/>
    </xf>
    <xf numFmtId="0" fontId="1" fillId="2" borderId="46" xfId="0" applyFont="1" applyFill="1" applyBorder="1" applyAlignment="1">
      <alignment horizontal="center" wrapText="1"/>
    </xf>
    <xf numFmtId="0" fontId="7" fillId="2" borderId="3" xfId="0" applyFont="1" applyFill="1" applyBorder="1" applyAlignment="1">
      <alignment vertical="center" wrapText="1"/>
    </xf>
    <xf numFmtId="0" fontId="27" fillId="2" borderId="0" xfId="0" applyFont="1" applyFill="1" applyBorder="1" applyAlignment="1">
      <alignment vertical="center" wrapText="1"/>
    </xf>
    <xf numFmtId="0" fontId="7" fillId="2" borderId="23" xfId="0" applyFont="1" applyFill="1" applyBorder="1" applyAlignment="1">
      <alignment horizontal="left" vertical="center" wrapText="1" indent="1"/>
    </xf>
    <xf numFmtId="0" fontId="7" fillId="4" borderId="3" xfId="0" applyFont="1" applyFill="1" applyBorder="1" applyAlignment="1">
      <alignment horizontal="center" vertical="center" wrapText="1"/>
    </xf>
    <xf numFmtId="9" fontId="7" fillId="2" borderId="4" xfId="0" applyNumberFormat="1" applyFont="1" applyFill="1" applyBorder="1" applyAlignment="1">
      <alignment horizontal="center" vertical="center" wrapText="1"/>
    </xf>
    <xf numFmtId="0" fontId="7" fillId="3" borderId="13" xfId="0"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5" fillId="2" borderId="40" xfId="0" applyFont="1" applyFill="1" applyBorder="1" applyAlignment="1">
      <alignment wrapText="1"/>
    </xf>
    <xf numFmtId="0" fontId="5" fillId="2" borderId="44" xfId="0" applyFont="1" applyFill="1" applyBorder="1" applyAlignment="1">
      <alignment wrapText="1"/>
    </xf>
    <xf numFmtId="0" fontId="5" fillId="2" borderId="48" xfId="0" applyFont="1" applyFill="1" applyBorder="1" applyAlignment="1">
      <alignment horizontal="center" wrapText="1"/>
    </xf>
    <xf numFmtId="9" fontId="5" fillId="4" borderId="48" xfId="0" applyNumberFormat="1" applyFont="1" applyFill="1" applyBorder="1" applyAlignment="1">
      <alignment horizontal="center" wrapText="1"/>
    </xf>
    <xf numFmtId="0" fontId="5" fillId="2" borderId="0" xfId="0" applyFont="1" applyFill="1" applyBorder="1" applyAlignment="1">
      <alignment wrapText="1"/>
    </xf>
    <xf numFmtId="0" fontId="5" fillId="2" borderId="26" xfId="0" applyFont="1" applyFill="1" applyBorder="1" applyAlignment="1">
      <alignment wrapText="1"/>
    </xf>
    <xf numFmtId="0" fontId="5" fillId="2" borderId="35" xfId="0" applyFont="1" applyFill="1" applyBorder="1" applyAlignment="1">
      <alignment vertical="center" wrapText="1"/>
    </xf>
    <xf numFmtId="0" fontId="7" fillId="2" borderId="49" xfId="0" applyFont="1" applyFill="1" applyBorder="1" applyAlignment="1">
      <alignment vertical="center" wrapText="1"/>
    </xf>
    <xf numFmtId="0" fontId="7" fillId="3" borderId="47" xfId="0" applyFont="1" applyFill="1" applyBorder="1" applyAlignment="1" applyProtection="1">
      <alignment horizontal="center" vertical="center" wrapText="1"/>
      <protection locked="0"/>
    </xf>
    <xf numFmtId="9" fontId="7" fillId="4" borderId="47"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5" fillId="2" borderId="24" xfId="0" applyFont="1" applyFill="1" applyBorder="1" applyAlignment="1">
      <alignment vertical="center" wrapText="1"/>
    </xf>
    <xf numFmtId="0" fontId="28" fillId="2" borderId="25" xfId="0" applyFont="1" applyFill="1" applyBorder="1" applyAlignment="1">
      <alignment vertical="center" wrapText="1"/>
    </xf>
    <xf numFmtId="9" fontId="7" fillId="4" borderId="13" xfId="0" applyNumberFormat="1" applyFont="1" applyFill="1" applyBorder="1" applyAlignment="1">
      <alignment horizontal="center" vertical="center" wrapText="1"/>
    </xf>
    <xf numFmtId="0" fontId="7" fillId="2" borderId="35" xfId="0" applyFont="1" applyFill="1" applyBorder="1" applyAlignment="1">
      <alignment wrapText="1"/>
    </xf>
    <xf numFmtId="0" fontId="7" fillId="2" borderId="26" xfId="0" applyFont="1" applyFill="1" applyBorder="1" applyAlignment="1">
      <alignment wrapText="1"/>
    </xf>
    <xf numFmtId="0" fontId="7" fillId="2" borderId="35" xfId="0" applyFont="1" applyFill="1" applyBorder="1" applyAlignment="1">
      <alignment horizontal="left" vertical="top" wrapText="1"/>
    </xf>
    <xf numFmtId="0" fontId="7" fillId="2" borderId="26" xfId="0" applyFont="1" applyFill="1" applyBorder="1" applyAlignment="1">
      <alignment horizontal="left" vertical="top" wrapText="1"/>
    </xf>
    <xf numFmtId="0" fontId="0" fillId="2" borderId="0" xfId="0" applyFill="1" applyAlignment="1">
      <alignment horizontal="left" vertical="top" wrapText="1"/>
    </xf>
    <xf numFmtId="0" fontId="6" fillId="2" borderId="0" xfId="0" applyFont="1" applyFill="1" applyAlignment="1">
      <alignment horizontal="left" vertical="top" wrapText="1"/>
    </xf>
    <xf numFmtId="0" fontId="10" fillId="2" borderId="42" xfId="0" applyFont="1" applyFill="1" applyBorder="1" applyAlignment="1">
      <alignment wrapText="1"/>
    </xf>
    <xf numFmtId="0" fontId="10" fillId="2" borderId="18" xfId="0" applyFont="1" applyFill="1" applyBorder="1" applyAlignment="1">
      <alignment wrapText="1"/>
    </xf>
    <xf numFmtId="0" fontId="10" fillId="2" borderId="50" xfId="0" applyFont="1" applyFill="1" applyBorder="1" applyAlignment="1" applyProtection="1">
      <alignment/>
      <protection/>
    </xf>
    <xf numFmtId="0" fontId="22" fillId="2" borderId="0" xfId="0" applyFont="1" applyFill="1" applyAlignment="1" applyProtection="1">
      <alignment/>
      <protection/>
    </xf>
    <xf numFmtId="0" fontId="10" fillId="2" borderId="43" xfId="0" applyFont="1" applyFill="1" applyBorder="1" applyAlignment="1" applyProtection="1">
      <alignment vertical="center"/>
      <protection/>
    </xf>
    <xf numFmtId="0" fontId="7" fillId="2" borderId="51" xfId="0" applyFont="1" applyFill="1" applyBorder="1" applyAlignment="1" applyProtection="1">
      <alignment horizontal="left" vertical="center"/>
      <protection/>
    </xf>
    <xf numFmtId="0" fontId="10" fillId="2" borderId="51" xfId="0" applyFont="1" applyFill="1" applyBorder="1" applyAlignment="1" applyProtection="1">
      <alignment horizontal="left" vertical="center"/>
      <protection/>
    </xf>
    <xf numFmtId="0" fontId="22" fillId="2" borderId="0" xfId="0" applyFont="1" applyFill="1" applyAlignment="1" applyProtection="1">
      <alignment vertical="center"/>
      <protection/>
    </xf>
    <xf numFmtId="0" fontId="29" fillId="2" borderId="35" xfId="0" applyFont="1" applyFill="1" applyBorder="1" applyAlignment="1" applyProtection="1">
      <alignment vertical="center"/>
      <protection/>
    </xf>
    <xf numFmtId="0" fontId="29" fillId="2" borderId="0" xfId="0" applyFont="1" applyFill="1" applyBorder="1" applyAlignment="1" applyProtection="1">
      <alignment horizontal="left" vertical="center"/>
      <protection/>
    </xf>
    <xf numFmtId="0" fontId="10" fillId="2" borderId="35" xfId="0" applyFont="1" applyFill="1" applyBorder="1" applyAlignment="1" applyProtection="1">
      <alignment vertical="center"/>
      <protection/>
    </xf>
    <xf numFmtId="0" fontId="5" fillId="2" borderId="0" xfId="0" applyFont="1" applyFill="1" applyBorder="1" applyAlignment="1" applyProtection="1">
      <alignment horizontal="left" vertical="center"/>
      <protection/>
    </xf>
    <xf numFmtId="0" fontId="31" fillId="2" borderId="0"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10" fillId="2" borderId="0" xfId="0" applyFont="1" applyFill="1" applyBorder="1" applyAlignment="1" applyProtection="1">
      <alignment horizontal="left" vertical="center"/>
      <protection/>
    </xf>
    <xf numFmtId="0" fontId="10" fillId="2" borderId="35" xfId="0" applyFont="1" applyFill="1" applyBorder="1" applyAlignment="1" applyProtection="1">
      <alignment/>
      <protection/>
    </xf>
    <xf numFmtId="0" fontId="10" fillId="2" borderId="0" xfId="0" applyFont="1" applyFill="1" applyBorder="1" applyAlignment="1" applyProtection="1">
      <alignment horizontal="left" vertical="top"/>
      <protection/>
    </xf>
    <xf numFmtId="0" fontId="10" fillId="2" borderId="42" xfId="0" applyFont="1" applyFill="1" applyBorder="1" applyAlignment="1" applyProtection="1">
      <alignment/>
      <protection/>
    </xf>
    <xf numFmtId="0" fontId="5" fillId="2" borderId="17" xfId="0" applyFont="1" applyFill="1" applyBorder="1" applyAlignment="1" applyProtection="1">
      <alignment horizontal="left" vertical="center"/>
      <protection/>
    </xf>
    <xf numFmtId="0" fontId="10" fillId="2" borderId="17" xfId="0" applyFont="1" applyFill="1" applyBorder="1" applyAlignment="1" applyProtection="1">
      <alignment horizontal="left" vertical="top"/>
      <protection/>
    </xf>
    <xf numFmtId="0" fontId="7" fillId="2" borderId="0" xfId="0" applyFont="1" applyFill="1" applyBorder="1" applyAlignment="1" applyProtection="1">
      <alignment horizontal="left" vertical="top"/>
      <protection/>
    </xf>
    <xf numFmtId="0" fontId="7" fillId="2" borderId="17" xfId="0" applyFont="1" applyFill="1" applyBorder="1" applyAlignment="1" applyProtection="1">
      <alignment horizontal="left" vertical="top"/>
      <protection/>
    </xf>
    <xf numFmtId="0" fontId="10" fillId="2" borderId="0" xfId="0" applyFont="1" applyFill="1" applyAlignment="1" applyProtection="1">
      <alignment/>
      <protection/>
    </xf>
    <xf numFmtId="0" fontId="7" fillId="2" borderId="0" xfId="0" applyFont="1" applyFill="1" applyAlignment="1" applyProtection="1">
      <alignment horizontal="left" vertical="top"/>
      <protection/>
    </xf>
    <xf numFmtId="0" fontId="10" fillId="2" borderId="0" xfId="0" applyFont="1" applyFill="1" applyAlignment="1" applyProtection="1">
      <alignment horizontal="left" vertical="top"/>
      <protection/>
    </xf>
    <xf numFmtId="1" fontId="1" fillId="4" borderId="20" xfId="0" applyNumberFormat="1" applyFont="1" applyFill="1" applyBorder="1" applyAlignment="1" applyProtection="1">
      <alignment horizontal="center" wrapText="1"/>
      <protection/>
    </xf>
    <xf numFmtId="1" fontId="7" fillId="4" borderId="3" xfId="0" applyNumberFormat="1" applyFont="1" applyFill="1" applyBorder="1" applyAlignment="1" applyProtection="1">
      <alignment horizontal="center" vertical="center" wrapText="1"/>
      <protection/>
    </xf>
    <xf numFmtId="1" fontId="7" fillId="4" borderId="16" xfId="0" applyNumberFormat="1" applyFont="1" applyFill="1" applyBorder="1" applyAlignment="1" applyProtection="1">
      <alignment horizontal="center" vertical="center" wrapText="1"/>
      <protection/>
    </xf>
    <xf numFmtId="1" fontId="0" fillId="2" borderId="0" xfId="0" applyNumberFormat="1" applyFill="1" applyAlignment="1" applyProtection="1">
      <alignment horizontal="center" vertical="center"/>
      <protection/>
    </xf>
    <xf numFmtId="1" fontId="7" fillId="4" borderId="7" xfId="0" applyNumberFormat="1" applyFont="1" applyFill="1" applyBorder="1" applyAlignment="1" applyProtection="1">
      <alignment horizontal="center" vertical="center" wrapText="1"/>
      <protection/>
    </xf>
    <xf numFmtId="1" fontId="7" fillId="4" borderId="39" xfId="0" applyNumberFormat="1" applyFont="1" applyFill="1" applyBorder="1" applyAlignment="1" applyProtection="1">
      <alignment horizontal="center" vertical="center" wrapText="1"/>
      <protection/>
    </xf>
    <xf numFmtId="1" fontId="0" fillId="2" borderId="0" xfId="0" applyNumberFormat="1" applyFill="1" applyAlignment="1" applyProtection="1">
      <alignment horizontal="center"/>
      <protection/>
    </xf>
    <xf numFmtId="1" fontId="5" fillId="4" borderId="19" xfId="0" applyNumberFormat="1" applyFont="1" applyFill="1" applyBorder="1" applyAlignment="1">
      <alignment horizontal="center" wrapText="1"/>
    </xf>
    <xf numFmtId="1" fontId="7" fillId="4" borderId="3" xfId="0" applyNumberFormat="1" applyFont="1" applyFill="1" applyBorder="1" applyAlignment="1">
      <alignment horizontal="center" vertical="center" wrapText="1"/>
    </xf>
    <xf numFmtId="1" fontId="7" fillId="4" borderId="16" xfId="0" applyNumberFormat="1" applyFont="1" applyFill="1" applyBorder="1" applyAlignment="1">
      <alignment horizontal="center" vertical="center" wrapText="1"/>
    </xf>
    <xf numFmtId="1" fontId="0" fillId="2" borderId="0" xfId="0" applyNumberFormat="1" applyFill="1" applyAlignment="1">
      <alignment horizontal="center"/>
    </xf>
    <xf numFmtId="1" fontId="1" fillId="4" borderId="3" xfId="0" applyNumberFormat="1" applyFont="1" applyFill="1" applyBorder="1" applyAlignment="1">
      <alignment horizontal="center" wrapText="1"/>
    </xf>
    <xf numFmtId="1" fontId="5" fillId="4" borderId="48" xfId="0" applyNumberFormat="1" applyFont="1" applyFill="1" applyBorder="1" applyAlignment="1">
      <alignment horizontal="center" wrapText="1"/>
    </xf>
    <xf numFmtId="1" fontId="7" fillId="4" borderId="47" xfId="0" applyNumberFormat="1" applyFont="1" applyFill="1" applyBorder="1" applyAlignment="1">
      <alignment horizontal="center" vertical="center" wrapText="1"/>
    </xf>
    <xf numFmtId="1" fontId="7" fillId="4" borderId="13" xfId="0" applyNumberFormat="1" applyFont="1" applyFill="1" applyBorder="1" applyAlignment="1">
      <alignment horizontal="center" vertical="center" wrapText="1"/>
    </xf>
    <xf numFmtId="0" fontId="34" fillId="2" borderId="52" xfId="0" applyFont="1" applyFill="1" applyBorder="1" applyAlignment="1" applyProtection="1">
      <alignment horizontal="left" vertical="center"/>
      <protection/>
    </xf>
    <xf numFmtId="0" fontId="13" fillId="2" borderId="26" xfId="0" applyFont="1" applyFill="1" applyBorder="1" applyAlignment="1" applyProtection="1">
      <alignment horizontal="left" vertical="center"/>
      <protection/>
    </xf>
    <xf numFmtId="0" fontId="34" fillId="2" borderId="26" xfId="0" applyFont="1" applyFill="1" applyBorder="1" applyAlignment="1" applyProtection="1">
      <alignment horizontal="left" vertical="center"/>
      <protection/>
    </xf>
    <xf numFmtId="0" fontId="34" fillId="2" borderId="26" xfId="0" applyFont="1" applyFill="1" applyBorder="1" applyAlignment="1" applyProtection="1">
      <alignment horizontal="left" vertical="top"/>
      <protection/>
    </xf>
    <xf numFmtId="0" fontId="34" fillId="2" borderId="18" xfId="0" applyFont="1" applyFill="1" applyBorder="1" applyAlignment="1" applyProtection="1">
      <alignment horizontal="left" vertical="top"/>
      <protection/>
    </xf>
    <xf numFmtId="0" fontId="34" fillId="2" borderId="0" xfId="0" applyFont="1" applyFill="1" applyAlignment="1" applyProtection="1">
      <alignment horizontal="left" vertical="top"/>
      <protection/>
    </xf>
    <xf numFmtId="0" fontId="10" fillId="2" borderId="42" xfId="0" applyFont="1" applyFill="1" applyBorder="1" applyAlignment="1" applyProtection="1">
      <alignment vertical="center"/>
      <protection/>
    </xf>
    <xf numFmtId="0" fontId="10" fillId="2" borderId="17" xfId="0" applyFont="1" applyFill="1" applyBorder="1" applyAlignment="1" applyProtection="1">
      <alignment horizontal="left" vertical="center"/>
      <protection/>
    </xf>
    <xf numFmtId="0" fontId="34" fillId="2" borderId="18" xfId="0" applyFont="1" applyFill="1" applyBorder="1" applyAlignment="1" applyProtection="1">
      <alignment horizontal="left" vertical="center"/>
      <protection/>
    </xf>
    <xf numFmtId="0" fontId="5" fillId="2" borderId="30" xfId="0" applyFont="1" applyFill="1" applyBorder="1" applyAlignment="1" applyProtection="1">
      <alignment horizontal="center" vertical="top" wrapText="1"/>
      <protection/>
    </xf>
    <xf numFmtId="0" fontId="18" fillId="2" borderId="4" xfId="0" applyFont="1" applyFill="1" applyBorder="1" applyAlignment="1" applyProtection="1">
      <alignment horizontal="center" wrapText="1"/>
      <protection/>
    </xf>
    <xf numFmtId="0" fontId="5" fillId="2" borderId="6" xfId="0" applyFont="1" applyFill="1" applyBorder="1" applyAlignment="1" applyProtection="1">
      <alignment vertical="center" wrapText="1"/>
      <protection/>
    </xf>
    <xf numFmtId="0" fontId="5" fillId="2" borderId="7" xfId="0" applyFont="1" applyFill="1" applyBorder="1" applyAlignment="1" applyProtection="1">
      <alignment vertical="center" wrapText="1"/>
      <protection/>
    </xf>
    <xf numFmtId="0" fontId="5" fillId="2" borderId="28" xfId="0" applyFont="1" applyFill="1" applyBorder="1" applyAlignment="1" applyProtection="1">
      <alignment horizontal="center" vertical="top" wrapText="1"/>
      <protection/>
    </xf>
    <xf numFmtId="0" fontId="18" fillId="2" borderId="51" xfId="0" applyFont="1" applyFill="1" applyBorder="1" applyAlignment="1" applyProtection="1">
      <alignment vertical="top" wrapText="1"/>
      <protection/>
    </xf>
    <xf numFmtId="0" fontId="20" fillId="2" borderId="0" xfId="0" applyFont="1" applyFill="1" applyAlignment="1" applyProtection="1">
      <alignment horizontal="center" wrapText="1"/>
      <protection/>
    </xf>
    <xf numFmtId="0" fontId="15" fillId="2" borderId="27" xfId="0" applyFont="1" applyFill="1" applyBorder="1" applyAlignment="1" applyProtection="1">
      <alignment vertical="center" wrapText="1"/>
      <protection/>
    </xf>
    <xf numFmtId="0" fontId="15" fillId="2" borderId="8" xfId="0" applyFont="1" applyFill="1" applyBorder="1" applyAlignment="1" applyProtection="1">
      <alignment vertical="center" wrapText="1"/>
      <protection/>
    </xf>
    <xf numFmtId="0" fontId="15" fillId="2" borderId="9" xfId="0" applyFont="1" applyFill="1" applyBorder="1" applyAlignment="1" applyProtection="1">
      <alignment vertical="center" wrapText="1"/>
      <protection/>
    </xf>
    <xf numFmtId="0" fontId="7" fillId="2" borderId="53" xfId="0" applyFont="1" applyFill="1" applyBorder="1" applyAlignment="1" applyProtection="1">
      <alignment horizontal="left" vertical="center" wrapText="1"/>
      <protection/>
    </xf>
    <xf numFmtId="0" fontId="7" fillId="2" borderId="17" xfId="0" applyFont="1" applyFill="1" applyBorder="1" applyAlignment="1" applyProtection="1">
      <alignment horizontal="left" vertical="center" wrapText="1"/>
      <protection/>
    </xf>
    <xf numFmtId="0" fontId="1" fillId="2" borderId="50" xfId="0" applyFont="1" applyFill="1" applyBorder="1" applyAlignment="1" applyProtection="1">
      <alignment horizontal="left" vertical="top" wrapText="1"/>
      <protection/>
    </xf>
    <xf numFmtId="0" fontId="1" fillId="2" borderId="54" xfId="0" applyFont="1" applyFill="1" applyBorder="1" applyAlignment="1" applyProtection="1">
      <alignment horizontal="left" vertical="top" wrapText="1"/>
      <protection/>
    </xf>
    <xf numFmtId="0" fontId="1" fillId="2" borderId="55" xfId="0" applyFont="1" applyFill="1" applyBorder="1" applyAlignment="1" applyProtection="1">
      <alignment horizontal="left" vertical="top" wrapText="1"/>
      <protection/>
    </xf>
    <xf numFmtId="0" fontId="1" fillId="2" borderId="21" xfId="0" applyFont="1" applyFill="1" applyBorder="1" applyAlignment="1" applyProtection="1">
      <alignment horizontal="center" vertical="center" wrapText="1"/>
      <protection/>
    </xf>
    <xf numFmtId="0" fontId="1" fillId="2" borderId="22" xfId="0" applyFont="1" applyFill="1" applyBorder="1" applyAlignment="1" applyProtection="1">
      <alignment horizontal="center" vertical="center" wrapText="1"/>
      <protection/>
    </xf>
    <xf numFmtId="0" fontId="0" fillId="2" borderId="51" xfId="0" applyFill="1" applyBorder="1" applyAlignment="1" applyProtection="1">
      <alignment horizontal="center" vertical="center" wrapText="1"/>
      <protection/>
    </xf>
    <xf numFmtId="0" fontId="10" fillId="0" borderId="0" xfId="0" applyFont="1" applyAlignment="1" applyProtection="1">
      <alignment horizontal="left" wrapText="1"/>
      <protection/>
    </xf>
    <xf numFmtId="0" fontId="7" fillId="2" borderId="14" xfId="0" applyFont="1" applyFill="1" applyBorder="1" applyAlignment="1" applyProtection="1">
      <alignment horizontal="left" vertical="center" wrapText="1"/>
      <protection/>
    </xf>
    <xf numFmtId="0" fontId="7" fillId="2" borderId="26" xfId="0" applyFont="1" applyFill="1" applyBorder="1" applyAlignment="1" applyProtection="1">
      <alignment horizontal="left" vertical="center" wrapText="1"/>
      <protection/>
    </xf>
    <xf numFmtId="0" fontId="7" fillId="2" borderId="18" xfId="0" applyFont="1" applyFill="1" applyBorder="1" applyAlignment="1" applyProtection="1">
      <alignment horizontal="left" vertical="center" wrapText="1"/>
      <protection/>
    </xf>
    <xf numFmtId="0" fontId="0" fillId="2" borderId="51" xfId="0" applyFill="1" applyBorder="1" applyAlignment="1" applyProtection="1">
      <alignment horizontal="center"/>
      <protection/>
    </xf>
    <xf numFmtId="0" fontId="10" fillId="2" borderId="0" xfId="0" applyFont="1" applyFill="1" applyAlignment="1" applyProtection="1">
      <alignment horizontal="left" wrapText="1"/>
      <protection/>
    </xf>
    <xf numFmtId="0" fontId="10" fillId="2" borderId="0" xfId="0" applyFont="1" applyFill="1" applyAlignment="1" applyProtection="1">
      <alignment horizontal="left"/>
      <protection/>
    </xf>
    <xf numFmtId="0" fontId="1" fillId="2" borderId="50" xfId="0" applyFont="1" applyFill="1" applyBorder="1" applyAlignment="1" applyProtection="1">
      <alignment vertical="top" wrapText="1"/>
      <protection/>
    </xf>
    <xf numFmtId="0" fontId="1" fillId="2" borderId="54" xfId="0" applyFont="1" applyFill="1" applyBorder="1" applyAlignment="1" applyProtection="1">
      <alignment vertical="top" wrapText="1"/>
      <protection/>
    </xf>
    <xf numFmtId="0" fontId="1" fillId="2" borderId="55" xfId="0" applyFont="1" applyFill="1" applyBorder="1" applyAlignment="1" applyProtection="1">
      <alignment vertical="top" wrapText="1"/>
      <protection/>
    </xf>
    <xf numFmtId="0" fontId="1" fillId="2" borderId="40" xfId="0" applyFont="1" applyFill="1" applyBorder="1" applyAlignment="1" applyProtection="1">
      <alignment horizontal="center" wrapText="1"/>
      <protection/>
    </xf>
    <xf numFmtId="0" fontId="1" fillId="2" borderId="19" xfId="0" applyFont="1" applyFill="1" applyBorder="1" applyAlignment="1" applyProtection="1">
      <alignment horizontal="center" wrapText="1"/>
      <protection/>
    </xf>
    <xf numFmtId="0" fontId="15" fillId="2" borderId="27" xfId="0" applyFont="1" applyFill="1" applyBorder="1" applyAlignment="1" applyProtection="1">
      <alignment horizontal="left" vertical="center" wrapText="1"/>
      <protection/>
    </xf>
    <xf numFmtId="0" fontId="15" fillId="2" borderId="8" xfId="0" applyFont="1" applyFill="1" applyBorder="1" applyAlignment="1" applyProtection="1">
      <alignment horizontal="left" vertical="center" wrapText="1"/>
      <protection/>
    </xf>
    <xf numFmtId="0" fontId="15" fillId="2" borderId="9" xfId="0" applyFont="1" applyFill="1" applyBorder="1" applyAlignment="1" applyProtection="1">
      <alignment horizontal="left" vertical="center" wrapText="1"/>
      <protection/>
    </xf>
    <xf numFmtId="0" fontId="5" fillId="2" borderId="34" xfId="0" applyFont="1" applyFill="1" applyBorder="1" applyAlignment="1" applyProtection="1">
      <alignment horizontal="center" vertical="top" wrapText="1"/>
      <protection/>
    </xf>
    <xf numFmtId="0" fontId="16" fillId="2" borderId="9" xfId="0" applyFont="1" applyFill="1" applyBorder="1" applyAlignment="1" applyProtection="1">
      <alignment horizontal="left" vertical="center" wrapText="1"/>
      <protection/>
    </xf>
    <xf numFmtId="0" fontId="16" fillId="2" borderId="56" xfId="0" applyFont="1" applyFill="1" applyBorder="1" applyAlignment="1" applyProtection="1">
      <alignment horizontal="left" vertical="center" wrapText="1"/>
      <protection/>
    </xf>
    <xf numFmtId="0" fontId="0" fillId="2" borderId="51" xfId="0" applyFill="1" applyBorder="1" applyAlignment="1" applyProtection="1">
      <alignment horizontal="left"/>
      <protection/>
    </xf>
    <xf numFmtId="0" fontId="5" fillId="2" borderId="46" xfId="0" applyFont="1" applyFill="1" applyBorder="1" applyAlignment="1" applyProtection="1">
      <alignment horizontal="center" vertical="top" wrapText="1"/>
      <protection/>
    </xf>
    <xf numFmtId="0" fontId="16" fillId="2" borderId="9" xfId="0" applyFont="1" applyFill="1" applyBorder="1" applyAlignment="1" applyProtection="1">
      <alignment horizontal="left" vertical="center" wrapText="1" indent="1"/>
      <protection/>
    </xf>
    <xf numFmtId="0" fontId="5" fillId="2" borderId="28" xfId="0" applyFont="1" applyFill="1" applyBorder="1" applyAlignment="1" applyProtection="1">
      <alignment horizontal="center" wrapText="1"/>
      <protection/>
    </xf>
    <xf numFmtId="0" fontId="5" fillId="2" borderId="30" xfId="0" applyFont="1" applyFill="1" applyBorder="1" applyAlignment="1" applyProtection="1">
      <alignment horizontal="center" wrapText="1"/>
      <protection/>
    </xf>
    <xf numFmtId="0" fontId="5" fillId="2" borderId="46" xfId="0" applyFont="1" applyFill="1" applyBorder="1" applyAlignment="1" applyProtection="1">
      <alignment horizontal="center" wrapText="1"/>
      <protection/>
    </xf>
    <xf numFmtId="0" fontId="0" fillId="2" borderId="0" xfId="0" applyFill="1" applyAlignment="1" applyProtection="1">
      <alignment horizontal="left"/>
      <protection/>
    </xf>
    <xf numFmtId="0" fontId="5" fillId="2" borderId="27" xfId="0" applyFont="1" applyFill="1" applyBorder="1" applyAlignment="1" applyProtection="1">
      <alignment horizontal="left" vertical="top" wrapText="1"/>
      <protection/>
    </xf>
    <xf numFmtId="0" fontId="5" fillId="2" borderId="8" xfId="0" applyFont="1" applyFill="1" applyBorder="1" applyAlignment="1" applyProtection="1">
      <alignment horizontal="left" vertical="top" wrapText="1"/>
      <protection/>
    </xf>
    <xf numFmtId="0" fontId="5" fillId="2" borderId="10" xfId="0" applyFont="1" applyFill="1" applyBorder="1" applyAlignment="1" applyProtection="1">
      <alignment horizontal="left" vertical="top" wrapText="1"/>
      <protection/>
    </xf>
    <xf numFmtId="0" fontId="7" fillId="2" borderId="28" xfId="0" applyFont="1" applyFill="1" applyBorder="1" applyAlignment="1" applyProtection="1">
      <alignment horizontal="center" vertical="top" wrapText="1"/>
      <protection/>
    </xf>
    <xf numFmtId="0" fontId="7" fillId="2" borderId="30" xfId="0" applyFont="1" applyFill="1" applyBorder="1" applyAlignment="1" applyProtection="1">
      <alignment horizontal="center" vertical="top" wrapText="1"/>
      <protection/>
    </xf>
    <xf numFmtId="0" fontId="7" fillId="2" borderId="34" xfId="0" applyFont="1" applyFill="1" applyBorder="1" applyAlignment="1" applyProtection="1">
      <alignment horizontal="center" vertical="top" wrapText="1"/>
      <protection/>
    </xf>
    <xf numFmtId="0" fontId="16" fillId="2" borderId="14" xfId="0" applyFont="1" applyFill="1" applyBorder="1" applyAlignment="1" applyProtection="1">
      <alignment horizontal="left" vertical="center" wrapText="1"/>
      <protection/>
    </xf>
    <xf numFmtId="0" fontId="16" fillId="2" borderId="26" xfId="0" applyFont="1" applyFill="1" applyBorder="1" applyAlignment="1" applyProtection="1">
      <alignment horizontal="left" vertical="center" wrapText="1"/>
      <protection/>
    </xf>
    <xf numFmtId="0" fontId="16" fillId="2" borderId="18" xfId="0" applyFont="1" applyFill="1" applyBorder="1" applyAlignment="1" applyProtection="1">
      <alignment horizontal="left" vertical="center" wrapText="1"/>
      <protection/>
    </xf>
    <xf numFmtId="0" fontId="5" fillId="2" borderId="6" xfId="0" applyFont="1" applyFill="1" applyBorder="1" applyAlignment="1" applyProtection="1">
      <alignment vertical="top" wrapText="1"/>
      <protection/>
    </xf>
    <xf numFmtId="0" fontId="5" fillId="2" borderId="7" xfId="0" applyFont="1" applyFill="1" applyBorder="1" applyAlignment="1" applyProtection="1">
      <alignment vertical="top" wrapText="1"/>
      <protection/>
    </xf>
    <xf numFmtId="0" fontId="16" fillId="2" borderId="14" xfId="0" applyFont="1" applyFill="1" applyBorder="1" applyAlignment="1" applyProtection="1">
      <alignment horizontal="left" vertical="center" wrapText="1" indent="1"/>
      <protection/>
    </xf>
    <xf numFmtId="0" fontId="7" fillId="2" borderId="26" xfId="0" applyFont="1" applyFill="1" applyBorder="1" applyAlignment="1" applyProtection="1">
      <alignment horizontal="left" vertical="center" wrapText="1" indent="1"/>
      <protection/>
    </xf>
    <xf numFmtId="0" fontId="7" fillId="2" borderId="5" xfId="0" applyFont="1" applyFill="1" applyBorder="1" applyAlignment="1" applyProtection="1">
      <alignment horizontal="left" vertical="center" wrapText="1" indent="1"/>
      <protection/>
    </xf>
    <xf numFmtId="0" fontId="23" fillId="2" borderId="50" xfId="0" applyFont="1" applyFill="1" applyBorder="1" applyAlignment="1" applyProtection="1">
      <alignment vertical="top" wrapText="1"/>
      <protection/>
    </xf>
    <xf numFmtId="0" fontId="23" fillId="2" borderId="54" xfId="0" applyFont="1" applyFill="1" applyBorder="1" applyAlignment="1" applyProtection="1">
      <alignment vertical="top" wrapText="1"/>
      <protection/>
    </xf>
    <xf numFmtId="0" fontId="23" fillId="2" borderId="55" xfId="0" applyFont="1" applyFill="1" applyBorder="1" applyAlignment="1" applyProtection="1">
      <alignment vertical="top" wrapText="1"/>
      <protection/>
    </xf>
    <xf numFmtId="0" fontId="7" fillId="2" borderId="5" xfId="0" applyFont="1" applyFill="1" applyBorder="1" applyAlignment="1" applyProtection="1">
      <alignment horizontal="left" vertical="center" wrapText="1"/>
      <protection/>
    </xf>
    <xf numFmtId="0" fontId="0" fillId="2" borderId="51" xfId="0" applyFill="1" applyBorder="1" applyAlignment="1">
      <alignment horizontal="left"/>
    </xf>
    <xf numFmtId="0" fontId="10" fillId="2" borderId="0" xfId="0" applyFont="1" applyFill="1" applyAlignment="1">
      <alignment horizontal="left" wrapText="1"/>
    </xf>
    <xf numFmtId="0" fontId="0" fillId="2" borderId="0" xfId="0" applyFill="1" applyAlignment="1">
      <alignment horizontal="left"/>
    </xf>
    <xf numFmtId="0" fontId="5" fillId="2" borderId="27" xfId="0" applyFont="1" applyFill="1" applyBorder="1" applyAlignment="1">
      <alignment vertical="center" wrapText="1"/>
    </xf>
    <xf numFmtId="0" fontId="5" fillId="2" borderId="8" xfId="0" applyFont="1" applyFill="1" applyBorder="1" applyAlignment="1">
      <alignment vertical="center" wrapText="1"/>
    </xf>
    <xf numFmtId="0" fontId="5" fillId="2" borderId="10" xfId="0" applyFont="1" applyFill="1" applyBorder="1" applyAlignment="1">
      <alignment vertical="center"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16" fillId="2" borderId="14"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23" fillId="2" borderId="50" xfId="0" applyFont="1" applyFill="1" applyBorder="1" applyAlignment="1">
      <alignment vertical="top" wrapText="1"/>
    </xf>
    <xf numFmtId="0" fontId="23" fillId="2" borderId="54" xfId="0" applyFont="1" applyFill="1" applyBorder="1" applyAlignment="1">
      <alignment vertical="top" wrapText="1"/>
    </xf>
    <xf numFmtId="0" fontId="23" fillId="2" borderId="55" xfId="0" applyFont="1" applyFill="1" applyBorder="1" applyAlignment="1">
      <alignment vertical="top" wrapText="1"/>
    </xf>
    <xf numFmtId="0" fontId="5" fillId="2" borderId="23"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9" fontId="7" fillId="5" borderId="13" xfId="0" applyNumberFormat="1" applyFont="1" applyFill="1" applyBorder="1" applyAlignment="1">
      <alignment horizontal="center" vertical="center" wrapText="1"/>
    </xf>
    <xf numFmtId="9" fontId="7" fillId="5" borderId="33" xfId="0" applyNumberFormat="1" applyFont="1" applyFill="1" applyBorder="1" applyAlignment="1">
      <alignment horizontal="center" vertical="center" wrapText="1"/>
    </xf>
    <xf numFmtId="0" fontId="0" fillId="2" borderId="0" xfId="0" applyFill="1" applyAlignment="1">
      <alignment horizontal="center"/>
    </xf>
    <xf numFmtId="0" fontId="5" fillId="2" borderId="9" xfId="0" applyFont="1" applyFill="1" applyBorder="1" applyAlignment="1">
      <alignment vertical="center" wrapText="1"/>
    </xf>
    <xf numFmtId="0" fontId="7" fillId="2" borderId="24" xfId="0" applyFont="1" applyFill="1" applyBorder="1" applyAlignment="1">
      <alignment vertical="center" wrapText="1"/>
    </xf>
    <xf numFmtId="0" fontId="7" fillId="2" borderId="42" xfId="0" applyFont="1" applyFill="1" applyBorder="1" applyAlignment="1">
      <alignment vertical="center" wrapText="1"/>
    </xf>
    <xf numFmtId="0" fontId="7" fillId="2" borderId="25" xfId="0" applyFont="1" applyFill="1" applyBorder="1" applyAlignment="1">
      <alignment horizontal="left" vertical="center" wrapText="1"/>
    </xf>
    <xf numFmtId="0" fontId="7" fillId="2" borderId="16" xfId="0" applyFont="1" applyFill="1" applyBorder="1" applyAlignment="1">
      <alignment horizontal="left" vertical="center" wrapText="1"/>
    </xf>
    <xf numFmtId="1" fontId="7" fillId="5" borderId="13" xfId="0" applyNumberFormat="1" applyFont="1" applyFill="1" applyBorder="1" applyAlignment="1">
      <alignment horizontal="center" vertical="center" wrapText="1"/>
    </xf>
    <xf numFmtId="1" fontId="7" fillId="5" borderId="33" xfId="0" applyNumberFormat="1" applyFont="1" applyFill="1" applyBorder="1" applyAlignment="1">
      <alignment horizontal="center" vertical="center" wrapText="1"/>
    </xf>
    <xf numFmtId="0" fontId="5" fillId="2" borderId="5" xfId="0" applyFont="1" applyFill="1" applyBorder="1" applyAlignment="1">
      <alignment vertical="center" wrapText="1"/>
    </xf>
    <xf numFmtId="0" fontId="7" fillId="2" borderId="35" xfId="0" applyFont="1" applyFill="1" applyBorder="1" applyAlignment="1">
      <alignment vertical="center" wrapText="1"/>
    </xf>
    <xf numFmtId="0" fontId="7" fillId="2" borderId="3" xfId="0" applyFont="1" applyFill="1" applyBorder="1" applyAlignment="1">
      <alignment horizontal="left" vertical="center" wrapText="1"/>
    </xf>
    <xf numFmtId="1" fontId="7" fillId="5" borderId="47" xfId="0" applyNumberFormat="1" applyFont="1" applyFill="1" applyBorder="1" applyAlignment="1">
      <alignment horizontal="center" vertical="center" wrapText="1"/>
    </xf>
    <xf numFmtId="9" fontId="7" fillId="5" borderId="47" xfId="0" applyNumberFormat="1" applyFont="1" applyFill="1" applyBorder="1" applyAlignment="1">
      <alignment horizontal="center" vertical="center" wrapText="1"/>
    </xf>
    <xf numFmtId="0" fontId="1" fillId="2" borderId="21" xfId="0" applyFont="1" applyFill="1" applyBorder="1" applyAlignment="1">
      <alignment horizontal="center" wrapText="1"/>
    </xf>
    <xf numFmtId="0" fontId="1" fillId="2" borderId="41" xfId="0" applyFont="1" applyFill="1" applyBorder="1" applyAlignment="1">
      <alignment horizontal="center" wrapText="1"/>
    </xf>
    <xf numFmtId="0" fontId="1" fillId="2" borderId="19" xfId="0" applyFont="1" applyFill="1" applyBorder="1" applyAlignment="1">
      <alignment horizontal="center" wrapText="1"/>
    </xf>
    <xf numFmtId="0" fontId="1" fillId="2" borderId="52" xfId="0" applyFont="1" applyFill="1" applyBorder="1" applyAlignment="1">
      <alignment wrapText="1"/>
    </xf>
    <xf numFmtId="0" fontId="1" fillId="2" borderId="5" xfId="0" applyFont="1" applyFill="1" applyBorder="1" applyAlignment="1">
      <alignment wrapText="1"/>
    </xf>
    <xf numFmtId="0" fontId="0" fillId="2" borderId="51" xfId="0" applyFill="1" applyBorder="1" applyAlignment="1">
      <alignment horizontal="center"/>
    </xf>
    <xf numFmtId="0" fontId="7" fillId="2" borderId="0" xfId="0" applyFont="1" applyFill="1" applyBorder="1" applyAlignment="1">
      <alignment horizontal="left" vertical="top" wrapText="1"/>
    </xf>
    <xf numFmtId="0" fontId="10" fillId="2" borderId="17" xfId="0" applyFont="1" applyFill="1" applyBorder="1" applyAlignment="1">
      <alignment horizontal="left" wrapText="1"/>
    </xf>
    <xf numFmtId="0" fontId="1" fillId="2" borderId="50" xfId="0" applyFont="1" applyFill="1" applyBorder="1" applyAlignment="1">
      <alignment vertical="top" wrapText="1"/>
    </xf>
    <xf numFmtId="0" fontId="1" fillId="2" borderId="54" xfId="0" applyFont="1" applyFill="1" applyBorder="1" applyAlignment="1">
      <alignment vertical="top" wrapText="1"/>
    </xf>
    <xf numFmtId="0" fontId="1" fillId="2" borderId="55" xfId="0" applyFont="1" applyFill="1" applyBorder="1" applyAlignment="1">
      <alignment vertical="top" wrapText="1"/>
    </xf>
    <xf numFmtId="0" fontId="5" fillId="2" borderId="2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24" xfId="0" applyFont="1" applyFill="1" applyBorder="1" applyAlignment="1">
      <alignment wrapText="1"/>
    </xf>
    <xf numFmtId="0" fontId="5" fillId="2" borderId="53" xfId="0" applyFont="1" applyFill="1" applyBorder="1" applyAlignment="1">
      <alignment wrapText="1"/>
    </xf>
    <xf numFmtId="0" fontId="5" fillId="2" borderId="14" xfId="0" applyFont="1" applyFill="1" applyBorder="1" applyAlignment="1">
      <alignment wrapText="1"/>
    </xf>
    <xf numFmtId="0" fontId="7" fillId="2" borderId="35" xfId="0" applyFont="1" applyFill="1" applyBorder="1" applyAlignment="1">
      <alignment wrapText="1"/>
    </xf>
    <xf numFmtId="0" fontId="7" fillId="2" borderId="0" xfId="0" applyFont="1" applyFill="1" applyBorder="1" applyAlignment="1">
      <alignment wrapText="1"/>
    </xf>
    <xf numFmtId="0" fontId="7" fillId="2" borderId="26" xfId="0" applyFont="1" applyFill="1" applyBorder="1" applyAlignment="1">
      <alignment wrapText="1"/>
    </xf>
    <xf numFmtId="0" fontId="30" fillId="2" borderId="0" xfId="0" applyFont="1" applyFill="1" applyBorder="1" applyAlignment="1" applyProtection="1">
      <alignment horizontal="left" vertical="top" wrapText="1"/>
      <protection/>
    </xf>
    <xf numFmtId="0" fontId="30" fillId="2" borderId="26" xfId="0" applyFont="1" applyFill="1" applyBorder="1" applyAlignment="1" applyProtection="1">
      <alignment horizontal="left"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tabSelected="1" zoomScale="90" zoomScaleNormal="90" workbookViewId="0" topLeftCell="A1">
      <selection activeCell="G1" sqref="G1"/>
    </sheetView>
  </sheetViews>
  <sheetFormatPr defaultColWidth="9.140625" defaultRowHeight="12.75"/>
  <cols>
    <col min="1" max="1" width="8.7109375" style="37" customWidth="1"/>
    <col min="2" max="2" width="60.7109375" style="38" customWidth="1"/>
    <col min="3" max="3" width="25.7109375" style="37" customWidth="1"/>
    <col min="4" max="4" width="8.7109375" style="39" customWidth="1"/>
    <col min="5" max="5" width="20.7109375" style="38" customWidth="1"/>
    <col min="6" max="6" width="1.7109375" style="2" customWidth="1"/>
    <col min="7" max="7" width="50.7109375" style="36" customWidth="1"/>
    <col min="8" max="16384" width="9.140625" style="2" customWidth="1"/>
  </cols>
  <sheetData>
    <row r="1" spans="1:7" ht="39.75" customHeight="1" thickBot="1" thickTop="1">
      <c r="A1" s="239" t="s">
        <v>145</v>
      </c>
      <c r="B1" s="240"/>
      <c r="C1" s="240"/>
      <c r="D1" s="240"/>
      <c r="E1" s="241"/>
      <c r="G1" s="3" t="s">
        <v>0</v>
      </c>
    </row>
    <row r="2" spans="1:7" ht="19.5" customHeight="1" thickTop="1">
      <c r="A2" s="4" t="s">
        <v>1</v>
      </c>
      <c r="B2" s="5" t="s">
        <v>2</v>
      </c>
      <c r="C2" s="6" t="s">
        <v>3</v>
      </c>
      <c r="D2" s="242" t="s">
        <v>4</v>
      </c>
      <c r="E2" s="243"/>
      <c r="G2" s="7"/>
    </row>
    <row r="3" spans="1:7" ht="45">
      <c r="A3" s="8">
        <v>1</v>
      </c>
      <c r="B3" s="9" t="s">
        <v>146</v>
      </c>
      <c r="C3" s="10" t="s">
        <v>5</v>
      </c>
      <c r="D3" s="11"/>
      <c r="E3" s="12" t="s">
        <v>6</v>
      </c>
      <c r="G3" s="7">
        <f>IF(D10="","",IF(D3&lt;D10,"&lt; Step 8",""))</f>
      </c>
    </row>
    <row r="4" spans="1:7" ht="45">
      <c r="A4" s="8">
        <v>2</v>
      </c>
      <c r="B4" s="9" t="s">
        <v>147</v>
      </c>
      <c r="C4" s="10" t="s">
        <v>7</v>
      </c>
      <c r="D4" s="11"/>
      <c r="E4" s="12" t="s">
        <v>8</v>
      </c>
      <c r="G4" s="7"/>
    </row>
    <row r="5" spans="1:7" ht="15.75">
      <c r="A5" s="13">
        <v>3</v>
      </c>
      <c r="B5" s="14" t="s">
        <v>9</v>
      </c>
      <c r="C5" s="15" t="s">
        <v>10</v>
      </c>
      <c r="D5" s="16">
        <f>IF(D3="","",IF(D4="","",D3/D4))</f>
      </c>
      <c r="E5" s="17" t="s">
        <v>11</v>
      </c>
      <c r="G5" s="7"/>
    </row>
    <row r="6" spans="1:7" ht="45">
      <c r="A6" s="18">
        <v>4</v>
      </c>
      <c r="B6" s="19" t="s">
        <v>148</v>
      </c>
      <c r="C6" s="20" t="s">
        <v>7</v>
      </c>
      <c r="D6" s="21"/>
      <c r="E6" s="22" t="s">
        <v>8</v>
      </c>
      <c r="G6" s="7"/>
    </row>
    <row r="7" spans="1:7" ht="30">
      <c r="A7" s="13">
        <v>5</v>
      </c>
      <c r="B7" s="14" t="s">
        <v>12</v>
      </c>
      <c r="C7" s="15" t="s">
        <v>13</v>
      </c>
      <c r="D7" s="16">
        <f>IF(D5="","",IF(D6="","",D5*D6))</f>
      </c>
      <c r="E7" s="17" t="s">
        <v>6</v>
      </c>
      <c r="G7" s="7"/>
    </row>
    <row r="8" spans="1:7" ht="54.75">
      <c r="A8" s="13">
        <v>6</v>
      </c>
      <c r="B8" s="14" t="s">
        <v>149</v>
      </c>
      <c r="C8" s="15" t="s">
        <v>14</v>
      </c>
      <c r="D8" s="16">
        <f>IF(D3="","",IF(D7="","",D3+D7))</f>
      </c>
      <c r="E8" s="17" t="s">
        <v>6</v>
      </c>
      <c r="G8" s="7"/>
    </row>
    <row r="9" spans="1:7" ht="45">
      <c r="A9" s="23">
        <v>7</v>
      </c>
      <c r="B9" s="24" t="s">
        <v>15</v>
      </c>
      <c r="C9" s="25" t="s">
        <v>16</v>
      </c>
      <c r="D9" s="26">
        <f>IF(D4="","",IF(D6="","",(D6/D4)^2))</f>
      </c>
      <c r="E9" s="27" t="s">
        <v>17</v>
      </c>
      <c r="G9" s="7"/>
    </row>
    <row r="10" spans="1:7" ht="30">
      <c r="A10" s="8">
        <v>8</v>
      </c>
      <c r="B10" s="9" t="s">
        <v>150</v>
      </c>
      <c r="C10" s="10" t="s">
        <v>5</v>
      </c>
      <c r="D10" s="11"/>
      <c r="E10" s="12" t="s">
        <v>6</v>
      </c>
      <c r="G10" s="7">
        <f>IF(D10="","",IF(D10&gt;D3,"&gt; Step 1",""))</f>
      </c>
    </row>
    <row r="11" spans="1:7" ht="30">
      <c r="A11" s="28">
        <v>9</v>
      </c>
      <c r="B11" s="29" t="s">
        <v>151</v>
      </c>
      <c r="C11" s="15" t="s">
        <v>18</v>
      </c>
      <c r="D11" s="26">
        <f>IF(D9="","",IF(D10="","",D9*D10))</f>
      </c>
      <c r="E11" s="30" t="s">
        <v>19</v>
      </c>
      <c r="G11" s="7"/>
    </row>
    <row r="12" spans="1:7" ht="30">
      <c r="A12" s="23">
        <v>10</v>
      </c>
      <c r="B12" s="24" t="s">
        <v>172</v>
      </c>
      <c r="C12" s="25" t="s">
        <v>20</v>
      </c>
      <c r="D12" s="26">
        <f>IF(D8="","",IF(D11="","",D8-D11))</f>
      </c>
      <c r="E12" s="27" t="s">
        <v>6</v>
      </c>
      <c r="G12" s="7"/>
    </row>
    <row r="13" spans="1:7" ht="60.75" thickBot="1">
      <c r="A13" s="31">
        <v>11</v>
      </c>
      <c r="B13" s="32" t="s">
        <v>21</v>
      </c>
      <c r="C13" s="33" t="s">
        <v>22</v>
      </c>
      <c r="D13" s="34">
        <f>IF(D3="","",IF(D12="","",D12/D3))</f>
      </c>
      <c r="E13" s="35" t="s">
        <v>23</v>
      </c>
      <c r="G13" s="7"/>
    </row>
    <row r="14" spans="1:5" ht="13.5" thickTop="1">
      <c r="A14" s="244"/>
      <c r="B14" s="244"/>
      <c r="C14" s="244"/>
      <c r="D14" s="244"/>
      <c r="E14" s="244"/>
    </row>
    <row r="15" spans="1:5" ht="30" customHeight="1">
      <c r="A15" s="245" t="s">
        <v>180</v>
      </c>
      <c r="B15" s="245"/>
      <c r="C15" s="245"/>
      <c r="D15" s="245"/>
      <c r="E15" s="245"/>
    </row>
  </sheetData>
  <sheetProtection password="D461" sheet="1" objects="1" scenarios="1"/>
  <mergeCells count="4">
    <mergeCell ref="A1:E1"/>
    <mergeCell ref="D2:E2"/>
    <mergeCell ref="A14:E14"/>
    <mergeCell ref="A15:E15"/>
  </mergeCells>
  <printOptions horizontalCentered="1" verticalCentered="1"/>
  <pageMargins left="0.75" right="0.75" top="1" bottom="1" header="0.5" footer="0.5"/>
  <pageSetup fitToHeight="1" fitToWidth="1"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zoomScale="90" zoomScaleNormal="90" workbookViewId="0" topLeftCell="A1">
      <selection activeCell="I1" sqref="I1"/>
    </sheetView>
  </sheetViews>
  <sheetFormatPr defaultColWidth="9.140625" defaultRowHeight="12.75"/>
  <cols>
    <col min="1" max="1" width="3.7109375" style="40" customWidth="1"/>
    <col min="2" max="2" width="27.7109375" style="40" customWidth="1"/>
    <col min="3" max="3" width="16.7109375" style="72" customWidth="1"/>
    <col min="4" max="4" width="16.7109375" style="206" customWidth="1"/>
    <col min="5" max="5" width="16.7109375" style="73" customWidth="1"/>
    <col min="6" max="6" width="1.57421875" style="72" customWidth="1"/>
    <col min="7" max="7" width="39.7109375" style="74" customWidth="1"/>
    <col min="8" max="8" width="1.57421875" style="40" customWidth="1"/>
    <col min="9" max="9" width="50.7109375" style="36" customWidth="1"/>
    <col min="10" max="16384" width="9.140625" style="40" customWidth="1"/>
  </cols>
  <sheetData>
    <row r="1" spans="1:9" ht="39.75" customHeight="1" thickBot="1" thickTop="1">
      <c r="A1" s="252" t="s">
        <v>152</v>
      </c>
      <c r="B1" s="253"/>
      <c r="C1" s="253"/>
      <c r="D1" s="253"/>
      <c r="E1" s="253"/>
      <c r="F1" s="253"/>
      <c r="G1" s="254"/>
      <c r="I1" s="3" t="s">
        <v>0</v>
      </c>
    </row>
    <row r="2" spans="1:9" s="45" customFormat="1" ht="174" thickTop="1">
      <c r="A2" s="255"/>
      <c r="B2" s="256"/>
      <c r="C2" s="41" t="s">
        <v>24</v>
      </c>
      <c r="D2" s="203" t="s">
        <v>25</v>
      </c>
      <c r="E2" s="42" t="s">
        <v>153</v>
      </c>
      <c r="F2" s="43"/>
      <c r="G2" s="44" t="s">
        <v>3</v>
      </c>
      <c r="I2" s="36"/>
    </row>
    <row r="3" spans="1:7" ht="19.5" customHeight="1">
      <c r="A3" s="257" t="s">
        <v>154</v>
      </c>
      <c r="B3" s="258"/>
      <c r="C3" s="258"/>
      <c r="D3" s="258"/>
      <c r="E3" s="258"/>
      <c r="F3" s="258"/>
      <c r="G3" s="259"/>
    </row>
    <row r="4" spans="1:7" ht="30">
      <c r="A4" s="46"/>
      <c r="B4" s="47" t="s">
        <v>26</v>
      </c>
      <c r="C4" s="15">
        <f>IF('TH-FAM 1'!D3="","",'TH-FAM 1'!D3)</f>
      </c>
      <c r="D4" s="204">
        <f>IF(C4="","",IF('TH-FAM 1'!$D$13="","",C4*'TH-FAM 1'!$D$13))</f>
      </c>
      <c r="E4" s="48">
        <f>IF($D$4="",1,IF(D4="",1,D4/$D$4))</f>
        <v>1</v>
      </c>
      <c r="F4" s="49"/>
      <c r="G4" s="50" t="s">
        <v>175</v>
      </c>
    </row>
    <row r="5" spans="1:9" ht="75">
      <c r="A5" s="51"/>
      <c r="B5" s="52" t="s">
        <v>177</v>
      </c>
      <c r="C5" s="53"/>
      <c r="D5" s="204">
        <f>IF(C5="","",IF(AND('TH-FAM 1'!$D$8="",'TH-FAM 1'!$D$3=""),"",C5*'TH-FAM 1'!$D$8/'TH-FAM 1'!$D$3))</f>
      </c>
      <c r="E5" s="54">
        <f>IF($D$4="","",IF(D5="","",D5/$D$4))</f>
      </c>
      <c r="F5" s="55"/>
      <c r="G5" s="56" t="s">
        <v>27</v>
      </c>
      <c r="I5" s="36">
        <f>IF(C5="","",IF(C5&gt;C$4,"&gt; Step 1 in TH-FAM1",""))</f>
      </c>
    </row>
    <row r="6" spans="1:9" ht="45">
      <c r="A6" s="51"/>
      <c r="B6" s="47" t="s">
        <v>178</v>
      </c>
      <c r="C6" s="53"/>
      <c r="D6" s="204">
        <f>IF(C6="","",IF(AND('TH-FAM 1'!$D$8="",'TH-FAM 1'!$D$3=""),"",C6*'TH-FAM 1'!$D$8/'TH-FAM 1'!$D$3))</f>
      </c>
      <c r="E6" s="54">
        <f>IF($D$4="","",IF(D6="","",D6/$D$4))</f>
      </c>
      <c r="F6" s="57"/>
      <c r="G6" s="58" t="s">
        <v>28</v>
      </c>
      <c r="I6" s="36">
        <f>IF(C6="","",IF(C6&gt;C$4,"&gt; Step 1 in TH-FAM1",""))</f>
      </c>
    </row>
    <row r="7" spans="1:7" ht="19.5" customHeight="1">
      <c r="A7" s="234" t="s">
        <v>155</v>
      </c>
      <c r="B7" s="235"/>
      <c r="C7" s="235"/>
      <c r="D7" s="235"/>
      <c r="E7" s="235"/>
      <c r="F7" s="235"/>
      <c r="G7" s="236"/>
    </row>
    <row r="8" spans="1:9" ht="60">
      <c r="A8" s="59"/>
      <c r="B8" s="47" t="s">
        <v>29</v>
      </c>
      <c r="C8" s="60"/>
      <c r="D8" s="204">
        <f>IF(C8="","",IF('TH-FAM 1'!$D$13="","",C8*'TH-FAM 1'!$D$13))</f>
      </c>
      <c r="E8" s="48">
        <f>IF($D$4="","",IF(D8="","",D8/$D$4))</f>
      </c>
      <c r="F8" s="61"/>
      <c r="G8" s="246" t="s">
        <v>30</v>
      </c>
      <c r="I8" s="36">
        <f>IF(C8="","",IF(C8&gt;C$4,"&gt; Step 1 in TH-FAM1",""))</f>
      </c>
    </row>
    <row r="9" spans="1:9" ht="60">
      <c r="A9" s="59"/>
      <c r="B9" s="47" t="s">
        <v>31</v>
      </c>
      <c r="C9" s="63"/>
      <c r="D9" s="204">
        <f>IF(C9="","",IF('TH-FAM 1'!$D$13="","",C9*'TH-FAM 1'!$D$13))</f>
      </c>
      <c r="E9" s="48">
        <f>IF($D$4="","",IF(D9="","",D9/$D$4))</f>
      </c>
      <c r="F9" s="64"/>
      <c r="G9" s="247"/>
      <c r="I9" s="36">
        <f>IF(C9="","",IF(C9&gt;C$4,"&gt; Step 1 in TH-FAM1",""))</f>
      </c>
    </row>
    <row r="10" spans="1:9" ht="45">
      <c r="A10" s="59"/>
      <c r="B10" s="47" t="s">
        <v>32</v>
      </c>
      <c r="C10" s="63"/>
      <c r="D10" s="204">
        <f>IF(C10="","",IF('TH-FAM 1'!$D$13="","",C10*'TH-FAM 1'!$D$13))</f>
      </c>
      <c r="E10" s="48">
        <f>IF($D$4="","",IF(D10="","",D10/$D$4))</f>
      </c>
      <c r="F10" s="65"/>
      <c r="G10" s="247"/>
      <c r="I10" s="36">
        <f>IF(C10="","",IF(C10&gt;C$4,"&gt; Step 1 in TH-FAM1",""))</f>
      </c>
    </row>
    <row r="11" spans="1:9" ht="45.75" thickBot="1">
      <c r="A11" s="66"/>
      <c r="B11" s="67" t="s">
        <v>33</v>
      </c>
      <c r="C11" s="68"/>
      <c r="D11" s="205">
        <f>IF(C11="","",IF('TH-FAM 1'!$D$13="","",C11*'TH-FAM 1'!$D$13))</f>
      </c>
      <c r="E11" s="69">
        <f>IF($D$4="",1,IF(D11="",1,D11/$D$4))</f>
        <v>1</v>
      </c>
      <c r="F11" s="70"/>
      <c r="G11" s="248"/>
      <c r="I11" s="36">
        <f>IF(C11="","",IF(C11&lt;&gt;C$4,"Not Equal to Step 1 in TH-FAM1",""))</f>
      </c>
    </row>
    <row r="12" spans="1:7" ht="13.5" thickTop="1">
      <c r="A12" s="249"/>
      <c r="B12" s="249"/>
      <c r="C12" s="249"/>
      <c r="D12" s="249"/>
      <c r="E12" s="249"/>
      <c r="F12" s="249"/>
      <c r="G12" s="249"/>
    </row>
    <row r="13" spans="1:7" ht="79.5" customHeight="1">
      <c r="A13" s="250" t="s">
        <v>181</v>
      </c>
      <c r="B13" s="251"/>
      <c r="C13" s="251"/>
      <c r="D13" s="251"/>
      <c r="E13" s="251"/>
      <c r="F13" s="251"/>
      <c r="G13" s="251"/>
    </row>
  </sheetData>
  <sheetProtection password="CC61" sheet="1" objects="1" scenarios="1"/>
  <mergeCells count="7">
    <mergeCell ref="G8:G11"/>
    <mergeCell ref="A12:G12"/>
    <mergeCell ref="A13:G13"/>
    <mergeCell ref="A1:G1"/>
    <mergeCell ref="A2:B2"/>
    <mergeCell ref="A3:G3"/>
    <mergeCell ref="A7:G7"/>
  </mergeCells>
  <printOptions horizontalCentered="1" verticalCentered="1"/>
  <pageMargins left="0.75" right="0.75" top="1" bottom="1" header="0.5" footer="0.5"/>
  <pageSetup fitToHeight="1" fitToWidth="1" horizontalDpi="600" verticalDpi="600" orientation="landscape" scale="7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8"/>
  <sheetViews>
    <sheetView zoomScale="90" zoomScaleNormal="90" workbookViewId="0" topLeftCell="A1">
      <selection activeCell="H1" sqref="H1"/>
    </sheetView>
  </sheetViews>
  <sheetFormatPr defaultColWidth="9.140625" defaultRowHeight="12.75"/>
  <cols>
    <col min="1" max="1" width="1.7109375" style="40" customWidth="1"/>
    <col min="2" max="2" width="57.7109375" style="40" customWidth="1"/>
    <col min="3" max="3" width="1.7109375" style="40" customWidth="1"/>
    <col min="4" max="4" width="1.8515625" style="40" customWidth="1"/>
    <col min="5" max="5" width="57.57421875" style="40" customWidth="1"/>
    <col min="6" max="7" width="1.7109375" style="40" customWidth="1"/>
    <col min="8" max="16384" width="9.140625" style="40" customWidth="1"/>
  </cols>
  <sheetData>
    <row r="1" spans="1:6" ht="39.75" customHeight="1" thickBot="1" thickTop="1">
      <c r="A1" s="252" t="s">
        <v>156</v>
      </c>
      <c r="B1" s="253"/>
      <c r="C1" s="253"/>
      <c r="D1" s="253"/>
      <c r="E1" s="253"/>
      <c r="F1" s="254"/>
    </row>
    <row r="2" spans="1:6" ht="16.5" thickTop="1">
      <c r="A2" s="75"/>
      <c r="B2" s="76" t="s">
        <v>34</v>
      </c>
      <c r="C2" s="232"/>
      <c r="D2" s="232"/>
      <c r="E2" s="77"/>
      <c r="F2" s="78"/>
    </row>
    <row r="3" spans="1:6" ht="15.75">
      <c r="A3" s="75"/>
      <c r="B3" s="76"/>
      <c r="C3" s="77"/>
      <c r="D3" s="77"/>
      <c r="E3" s="77"/>
      <c r="F3" s="78"/>
    </row>
    <row r="4" spans="1:6" ht="30.75">
      <c r="A4" s="79"/>
      <c r="B4" s="80" t="s">
        <v>173</v>
      </c>
      <c r="C4" s="233" t="s">
        <v>35</v>
      </c>
      <c r="D4" s="233"/>
      <c r="E4" s="82" t="s">
        <v>36</v>
      </c>
      <c r="F4" s="83"/>
    </row>
    <row r="5" spans="1:6" ht="25.5">
      <c r="A5" s="79"/>
      <c r="B5" s="80"/>
      <c r="C5" s="81"/>
      <c r="D5" s="81"/>
      <c r="E5" s="81"/>
      <c r="F5" s="83"/>
    </row>
    <row r="6" spans="1:6" ht="15.75">
      <c r="A6" s="46"/>
      <c r="B6" s="84"/>
      <c r="C6" s="228"/>
      <c r="D6" s="228"/>
      <c r="E6" s="85"/>
      <c r="F6" s="86"/>
    </row>
    <row r="7" spans="1:6" ht="180" customHeight="1">
      <c r="A7" s="87"/>
      <c r="B7" s="88" t="s">
        <v>157</v>
      </c>
      <c r="C7" s="89"/>
      <c r="D7" s="90"/>
      <c r="E7" s="237" t="s">
        <v>186</v>
      </c>
      <c r="F7" s="62"/>
    </row>
    <row r="8" spans="1:6" ht="99.75" customHeight="1" thickBot="1">
      <c r="A8" s="91"/>
      <c r="B8" s="92" t="s">
        <v>158</v>
      </c>
      <c r="C8" s="93"/>
      <c r="D8" s="94"/>
      <c r="E8" s="238"/>
      <c r="F8" s="71"/>
    </row>
    <row r="9" ht="13.5" thickTop="1"/>
  </sheetData>
  <sheetProtection password="C461" sheet="1" objects="1" scenarios="1"/>
  <mergeCells count="5">
    <mergeCell ref="E7:E8"/>
    <mergeCell ref="A1:F1"/>
    <mergeCell ref="C2:D2"/>
    <mergeCell ref="C4:D4"/>
    <mergeCell ref="C6:D6"/>
  </mergeCells>
  <printOptions horizontalCentered="1" verticalCentered="1"/>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zoomScale="90" zoomScaleNormal="90" workbookViewId="0" topLeftCell="A1">
      <selection activeCell="H1" sqref="H1"/>
    </sheetView>
  </sheetViews>
  <sheetFormatPr defaultColWidth="9.140625" defaultRowHeight="12.75"/>
  <cols>
    <col min="1" max="1" width="31.7109375" style="74" customWidth="1"/>
    <col min="2" max="2" width="16.7109375" style="106" customWidth="1"/>
    <col min="3" max="3" width="16.7109375" style="209" customWidth="1"/>
    <col min="4" max="4" width="16.7109375" style="107" customWidth="1"/>
    <col min="5" max="5" width="1.7109375" style="40" customWidth="1"/>
    <col min="6" max="6" width="39.7109375" style="40" customWidth="1"/>
    <col min="7" max="7" width="1.7109375" style="40" customWidth="1"/>
    <col min="8" max="8" width="50.7109375" style="36" customWidth="1"/>
    <col min="9" max="16384" width="9.140625" style="40" customWidth="1"/>
  </cols>
  <sheetData>
    <row r="1" spans="1:8" ht="39.75" customHeight="1" thickBot="1" thickTop="1">
      <c r="A1" s="252" t="s">
        <v>159</v>
      </c>
      <c r="B1" s="253"/>
      <c r="C1" s="253"/>
      <c r="D1" s="253"/>
      <c r="E1" s="253"/>
      <c r="F1" s="254"/>
      <c r="H1" s="3" t="s">
        <v>0</v>
      </c>
    </row>
    <row r="2" spans="1:6" ht="113.25" thickTop="1">
      <c r="A2" s="95"/>
      <c r="B2" s="96" t="s">
        <v>24</v>
      </c>
      <c r="C2" s="203" t="s">
        <v>37</v>
      </c>
      <c r="D2" s="42" t="s">
        <v>160</v>
      </c>
      <c r="E2" s="97"/>
      <c r="F2" s="98" t="s">
        <v>38</v>
      </c>
    </row>
    <row r="3" spans="1:6" ht="14.25">
      <c r="A3" s="229" t="s">
        <v>39</v>
      </c>
      <c r="B3" s="230"/>
      <c r="C3" s="230"/>
      <c r="D3" s="230"/>
      <c r="E3" s="266"/>
      <c r="F3" s="261" t="s">
        <v>40</v>
      </c>
    </row>
    <row r="4" spans="1:8" ht="15">
      <c r="A4" s="99" t="s">
        <v>41</v>
      </c>
      <c r="B4" s="60"/>
      <c r="C4" s="207">
        <f>IF(B4="","",IF('TH-FAM 1'!$D$13="","",B4*'TH-FAM 1'!$D$13))</f>
      </c>
      <c r="D4" s="100">
        <f>IF('TH-FAM 2 (p.1)'!$D$4="","",IF(C4="","",C4/'TH-FAM 2 (p.1)'!$D$4))</f>
      </c>
      <c r="E4" s="267"/>
      <c r="F4" s="261"/>
      <c r="H4" s="36">
        <f>IF(AND(B$4="",B$5="",B$6="",B$8="",B$9="",B$10=""),"",IF(B4&gt;'TH-FAM 1'!$D$3,"&gt; Step 1 in TH-FAM1",IF(SUM(B$4:B$6,B$8:B$10)&gt;'TH-FAM 1'!$D$3,"Sum of Gender &gt; Step 1 in TH-FAM1",IF(AND(B$29="",B$30="",B$31="",B$32=""),"",IF(SUM(B$4:B$6)&lt;SUM(B$29:B$32),"Sum of Adult Gender &lt; Sum of Adult Age","")))))</f>
      </c>
    </row>
    <row r="5" spans="1:8" ht="15">
      <c r="A5" s="99" t="s">
        <v>42</v>
      </c>
      <c r="B5" s="60"/>
      <c r="C5" s="207">
        <f>IF(B5="","",IF('TH-FAM 1'!$D$13="","",B5*'TH-FAM 1'!$D$13))</f>
      </c>
      <c r="D5" s="100">
        <f>IF('TH-FAM 2 (p.1)'!$D$4="","",IF(C5="","",C5/'TH-FAM 2 (p.1)'!$D$4))</f>
      </c>
      <c r="E5" s="267"/>
      <c r="F5" s="261"/>
      <c r="H5" s="36">
        <f>IF(AND(B$4="",B$5="",B$6="",B$8="",B$9="",B$10=""),"",IF(B5&gt;'TH-FAM 1'!$D$3,"&gt; Step 1 in TH-FAM1",IF(SUM(B$4:B$6,B$8:B$10)&gt;'TH-FAM 1'!$D$3,"Sum of Gender &gt; Step 1 in TH-FAM1",IF(AND(B$29="",B$30="",B$31="",B$32=""),"",IF(SUM(B$4:B$6)&lt;SUM(B$29:B$32),"Sum of Adult Gender &lt; Sum of Adult Age","")))))</f>
      </c>
    </row>
    <row r="6" spans="1:8" ht="15">
      <c r="A6" s="101" t="s">
        <v>43</v>
      </c>
      <c r="B6" s="60"/>
      <c r="C6" s="207">
        <f>IF(B6="","",IF('TH-FAM 1'!$D$13="","",B6*'TH-FAM 1'!$D$13))</f>
      </c>
      <c r="D6" s="100">
        <f>IF('TH-FAM 2 (p.1)'!$D$4="","",IF(C6="","",C6/'TH-FAM 2 (p.1)'!$D$4))</f>
      </c>
      <c r="E6" s="267"/>
      <c r="F6" s="261"/>
      <c r="H6" s="36">
        <f>IF(AND(B$4="",B$5="",B$6="",B$8="",B$9="",B$10=""),"",IF(B6&gt;'TH-FAM 1'!$D$3,"&gt; Step 1 in TH-FAM1",IF(SUM(B$4:B$6,B$8:B$10)&gt;'TH-FAM 1'!$D$3,"Sum of Gender &gt; Step 1 in TH-FAM1",IF(AND(B$29="",B$30="",B$31="",B$32=""),"",IF(SUM(B$4:B$6)&lt;SUM(B$29:B$32),"Sum of Adult Gender &lt; Sum of Adult Age","")))))</f>
      </c>
    </row>
    <row r="7" spans="1:6" ht="14.25">
      <c r="A7" s="229" t="s">
        <v>44</v>
      </c>
      <c r="B7" s="230"/>
      <c r="C7" s="230"/>
      <c r="D7" s="230"/>
      <c r="E7" s="267"/>
      <c r="F7" s="261"/>
    </row>
    <row r="8" spans="1:8" ht="15">
      <c r="A8" s="99" t="s">
        <v>45</v>
      </c>
      <c r="B8" s="60"/>
      <c r="C8" s="207">
        <f>IF(B8="","",IF('TH-FAM 1'!$D$13="","",B8*'TH-FAM 1'!$D$13))</f>
      </c>
      <c r="D8" s="100">
        <f>IF('TH-FAM 2 (p.1)'!$D$4="","",IF(C8="","",C8/'TH-FAM 2 (p.1)'!$D$4))</f>
      </c>
      <c r="E8" s="267"/>
      <c r="F8" s="261"/>
      <c r="H8" s="36">
        <f>IF(AND(B$4="",B$5="",B$6="",B$8="",B$9="",B$10=""),"",IF(B8&gt;'TH-FAM 1'!$D$3,"&gt; Step 1 in TH-FAM1",IF(SUM(B$4:B$6,B$8:B$10)&gt;'TH-FAM 1'!$D$3,"Sum of Gender &gt; Step 1 in TH-FAM1",IF(AND(B$25="",B$26="",B$27="",B$28=""),"",IF(SUM(B$8:B$10)&lt;SUM(B$25:B$28),"Sum of Children Gender &lt; Sum of Children Age","")))))</f>
      </c>
    </row>
    <row r="9" spans="1:8" ht="15">
      <c r="A9" s="101" t="s">
        <v>46</v>
      </c>
      <c r="B9" s="60"/>
      <c r="C9" s="207">
        <f>IF(B9="","",IF('TH-FAM 1'!$D$13="","",B9*'TH-FAM 1'!$D$13))</f>
      </c>
      <c r="D9" s="100">
        <f>IF('TH-FAM 2 (p.1)'!$D$4="","",IF(C9="","",C9/'TH-FAM 2 (p.1)'!$D$4))</f>
      </c>
      <c r="E9" s="267"/>
      <c r="F9" s="261"/>
      <c r="H9" s="36">
        <f>IF(AND(B$4="",B$5="",B$6="",B$8="",B$9="",B$10=""),"",IF(B9&gt;'TH-FAM 1'!$D$3,"&gt; Step 1 in TH-FAM1",IF(SUM(B$4:B$6,B$8:B$10)&gt;'TH-FAM 1'!$D$3,"Sum of Gender &gt; Step 1 in TH-FAM1",IF(AND(B$25="",B$26="",B$27="",B$28=""),"",IF(SUM(B$8:B$10)&lt;SUM(B$25:B$28),"Sum of Children Gender &lt; Sum of Children Age","")))))</f>
      </c>
    </row>
    <row r="10" spans="1:8" ht="15">
      <c r="A10" s="99" t="s">
        <v>47</v>
      </c>
      <c r="B10" s="60"/>
      <c r="C10" s="207">
        <f>IF(B10="","",IF('TH-FAM 1'!$D$13="","",B10*'TH-FAM 1'!$D$13))</f>
      </c>
      <c r="D10" s="100">
        <f>IF('TH-FAM 2 (p.1)'!$D$4="","",IF(C10="","",C10/'TH-FAM 2 (p.1)'!$D$4))</f>
      </c>
      <c r="E10" s="268"/>
      <c r="F10" s="261"/>
      <c r="H10" s="36">
        <f>IF(AND(B$4="",B$5="",B$6="",B$8="",B$9="",B$10=""),"",IF(B10&gt;'TH-FAM 1'!$D$3,"&gt; Step 1 in TH-FAM1",IF(SUM(B$4:B$6,B$8:B$10)&gt;'TH-FAM 1'!$D$3,"Sum of Gender &gt; Step 1 in TH-FAM1",IF(AND(B$25="",B$26="",B$27="",B$28=""),"",IF(SUM(B$8:B$10)&lt;SUM(B$25:B$28),"Sum of Children Gender &lt; Sum of Children Age","")))))</f>
      </c>
    </row>
    <row r="11" spans="1:6" ht="14.25">
      <c r="A11" s="229" t="s">
        <v>48</v>
      </c>
      <c r="B11" s="230"/>
      <c r="C11" s="230"/>
      <c r="D11" s="230"/>
      <c r="E11" s="231"/>
      <c r="F11" s="265" t="s">
        <v>49</v>
      </c>
    </row>
    <row r="12" spans="1:8" ht="15">
      <c r="A12" s="99" t="s">
        <v>50</v>
      </c>
      <c r="B12" s="60"/>
      <c r="C12" s="207">
        <f>IF(B12="","",IF('TH-FAM 1'!$D$13="","",B12*'TH-FAM 1'!$D$13))</f>
      </c>
      <c r="D12" s="100">
        <f>IF('TH-FAM 2 (p.1)'!$D$4="","",IF(C12="","",C12/'TH-FAM 2 (p.1)'!$D$4))</f>
      </c>
      <c r="E12" s="227"/>
      <c r="F12" s="265"/>
      <c r="H12" s="36">
        <f>IF(AND(B$12="",B$13="",B$14=""),"",IF(B12&gt;'TH-FAM 1'!$D$3,"&gt; Step 1 in TH-FAM1",IF(SUM(B$12:B$14)&lt;&gt;'TH-FAM 1'!$D$3,"Sum of Ethnicity Not Equal to Step 1 in TH-FAM1","")))</f>
      </c>
    </row>
    <row r="13" spans="1:8" ht="15">
      <c r="A13" s="99" t="s">
        <v>51</v>
      </c>
      <c r="B13" s="60"/>
      <c r="C13" s="207">
        <f>IF(B13="","",IF('TH-FAM 1'!$D$13="","",B13*'TH-FAM 1'!$D$13))</f>
      </c>
      <c r="D13" s="100">
        <f>IF('TH-FAM 2 (p.1)'!$D$4="","",IF(C13="","",C13/'TH-FAM 2 (p.1)'!$D$4))</f>
      </c>
      <c r="E13" s="227"/>
      <c r="F13" s="265"/>
      <c r="H13" s="36">
        <f>IF(AND(B$12="",B$13="",B$14=""),"",IF(B13&gt;'TH-FAM 1'!$D$3,"&gt; Step 1 in TH-FAM1",IF(SUM(B$12:B$14)&lt;&gt;'TH-FAM 1'!$D$3,"Sum of Ethnicity Not Equal to Step 1 in TH-FAM1","")))</f>
      </c>
    </row>
    <row r="14" spans="1:8" ht="15">
      <c r="A14" s="101" t="s">
        <v>43</v>
      </c>
      <c r="B14" s="60"/>
      <c r="C14" s="207">
        <f>IF(B14="","",IF('TH-FAM 1'!$D$13="","",B14*'TH-FAM 1'!$D$13))</f>
      </c>
      <c r="D14" s="100">
        <f>IF('TH-FAM 2 (p.1)'!$D$4="","",IF(C14="","",C14/'TH-FAM 2 (p.1)'!$D$4))</f>
      </c>
      <c r="E14" s="264"/>
      <c r="F14" s="265"/>
      <c r="H14" s="36">
        <f>IF(AND(B$12="",B$13="",B$14=""),"",IF(B14&gt;'TH-FAM 1'!$D$3,"&gt; Step 1 in TH-FAM1",IF(SUM(B$12:B$14)&lt;&gt;'TH-FAM 1'!$D$3,"Sum of Ethnicity Not Equal to Step 1 in TH-FAM1","")))</f>
      </c>
    </row>
    <row r="15" spans="1:6" ht="14.25">
      <c r="A15" s="229" t="s">
        <v>52</v>
      </c>
      <c r="B15" s="230"/>
      <c r="C15" s="230"/>
      <c r="D15" s="230"/>
      <c r="E15" s="231"/>
      <c r="F15" s="265" t="s">
        <v>53</v>
      </c>
    </row>
    <row r="16" spans="1:8" ht="15">
      <c r="A16" s="102" t="s">
        <v>54</v>
      </c>
      <c r="B16" s="60"/>
      <c r="C16" s="207">
        <f>IF(B16="","",IF('TH-FAM 1'!$D$13="","",B16*'TH-FAM 1'!$D$13))</f>
      </c>
      <c r="D16" s="100">
        <f>IF('TH-FAM 2 (p.1)'!$D$4="","",IF(C16="","",C16/'TH-FAM 2 (p.1)'!$D$4))</f>
      </c>
      <c r="E16" s="227"/>
      <c r="F16" s="265"/>
      <c r="H16" s="36">
        <f>IF(AND(B$16="",B$17="",B$18="",B$19="",B$20="",B$21="",B$22="",B$23=""),"",IF(B16&gt;'TH-FAM 1'!$D$3,"&gt; Step 1 in TH-FAM1",IF(SUM(B$16:B$23)&lt;&gt;'TH-FAM 1'!$D$3,"Sum of Race Not Equal to Step 1 in TH-FAM1","")))</f>
      </c>
    </row>
    <row r="17" spans="1:8" ht="15">
      <c r="A17" s="99" t="s">
        <v>55</v>
      </c>
      <c r="B17" s="60"/>
      <c r="C17" s="207">
        <f>IF(B17="","",IF('TH-FAM 1'!$D$13="","",B17*'TH-FAM 1'!$D$13))</f>
      </c>
      <c r="D17" s="100">
        <f>IF('TH-FAM 2 (p.1)'!$D$4="","",IF(C17="","",C17/'TH-FAM 2 (p.1)'!$D$4))</f>
      </c>
      <c r="E17" s="227"/>
      <c r="F17" s="265"/>
      <c r="H17" s="36">
        <f>IF(AND(B$16="",B$17="",B$18="",B$19="",B$20="",B$21="",B$22="",B$23=""),"",IF(B17&gt;'TH-FAM 1'!$D$3,"&gt; Step 1 in TH-FAM1",IF(SUM(B$16:B$23)&lt;&gt;'TH-FAM 1'!$D$3,"Sum of Race Not Equal to Step 1 in TH-FAM1","")))</f>
      </c>
    </row>
    <row r="18" spans="1:8" ht="15">
      <c r="A18" s="99" t="s">
        <v>56</v>
      </c>
      <c r="B18" s="60"/>
      <c r="C18" s="207">
        <f>IF(B18="","",IF('TH-FAM 1'!$D$13="","",B18*'TH-FAM 1'!$D$13))</f>
      </c>
      <c r="D18" s="100">
        <f>IF('TH-FAM 2 (p.1)'!$D$4="","",IF(C18="","",C18/'TH-FAM 2 (p.1)'!$D$4))</f>
      </c>
      <c r="E18" s="227"/>
      <c r="F18" s="265"/>
      <c r="H18" s="36">
        <f>IF(AND(B$16="",B$17="",B$18="",B$19="",B$20="",B$21="",B$22="",B$23=""),"",IF(B18&gt;'TH-FAM 1'!$D$3,"&gt; Step 1 in TH-FAM1",IF(SUM(B$16:B$23)&lt;&gt;'TH-FAM 1'!$D$3,"Sum of Race Not Equal to Step 1 in TH-FAM1","")))</f>
      </c>
    </row>
    <row r="19" spans="1:8" ht="15">
      <c r="A19" s="99" t="s">
        <v>274</v>
      </c>
      <c r="B19" s="60"/>
      <c r="C19" s="207"/>
      <c r="D19" s="100"/>
      <c r="E19" s="227"/>
      <c r="F19" s="265"/>
      <c r="H19" s="36">
        <f>IF(AND(B$16="",B$17="",B$18="",B$19="",B$20="",B$21="",B$22="",B$23=""),"",IF(B19&gt;'TH-FAM 1'!$D$3,"&gt; Step 1 in TH-FAM1",IF(SUM(B$16:B$23)&lt;&gt;'TH-FAM 1'!$D$3,"Sum of Race Not Equal to Step 1 in TH-FAM1","")))</f>
      </c>
    </row>
    <row r="20" spans="1:8" ht="30">
      <c r="A20" s="99" t="s">
        <v>275</v>
      </c>
      <c r="B20" s="60"/>
      <c r="C20" s="207">
        <f>IF(B20="","",IF('TH-FAM 1'!$D$13="","",B20*'TH-FAM 1'!$D$13))</f>
      </c>
      <c r="D20" s="100">
        <f>IF('TH-FAM 2 (p.1)'!$D$4="","",IF(C20="","",C20/'TH-FAM 2 (p.1)'!$D$4))</f>
      </c>
      <c r="E20" s="227"/>
      <c r="F20" s="265"/>
      <c r="H20" s="36">
        <f>IF(AND(B$16="",B$17="",B$18="",B$19="",B$20="",B$21="",B$22="",B$23=""),"",IF(B20&gt;'TH-FAM 1'!$D$3,"&gt; Step 1 in TH-FAM1",IF(SUM(B$16:B$23)&lt;&gt;'TH-FAM 1'!$D$3,"Sum of Race Not Equal to Step 1 in TH-FAM1","")))</f>
      </c>
    </row>
    <row r="21" spans="1:8" ht="30">
      <c r="A21" s="99" t="s">
        <v>276</v>
      </c>
      <c r="B21" s="60"/>
      <c r="C21" s="207">
        <f>IF(B21="","",IF('TH-FAM 1'!$D$13="","",B21*'TH-FAM 1'!$D$13))</f>
      </c>
      <c r="D21" s="100">
        <f>IF('TH-FAM 2 (p.1)'!$D$4="","",IF(C21="","",C21/'TH-FAM 2 (p.1)'!$D$4))</f>
      </c>
      <c r="E21" s="227"/>
      <c r="F21" s="265"/>
      <c r="H21" s="36">
        <f>IF(AND(B$16="",B$17="",B$18="",B$19="",B$20="",B$21="",B$22="",B$23=""),"",IF(B21&gt;'TH-FAM 1'!$D$3,"&gt; Step 1 in TH-FAM1",IF(SUM(B$16:B$23)&lt;&gt;'TH-FAM 1'!$D$3,"Sum of Race Not Equal to Step 1 in TH-FAM1","")))</f>
      </c>
    </row>
    <row r="22" spans="1:8" ht="15">
      <c r="A22" s="99" t="s">
        <v>57</v>
      </c>
      <c r="B22" s="60"/>
      <c r="C22" s="207">
        <f>IF(B22="","",IF('TH-FAM 1'!$D$13="","",B22*'TH-FAM 1'!$D$13))</f>
      </c>
      <c r="D22" s="100">
        <f>IF('TH-FAM 2 (p.1)'!$D$4="","",IF(C22="","",C22/'TH-FAM 2 (p.1)'!$D$4))</f>
      </c>
      <c r="E22" s="227"/>
      <c r="F22" s="265"/>
      <c r="H22" s="36">
        <f>IF(AND(B$16="",B$17="",B$18="",B$19="",B$20="",B$21="",B$22="",B$23=""),"",IF(B22&gt;'TH-FAM 1'!$D$3,"&gt; Step 1 in TH-FAM1",IF(SUM(B$16:B$23)&lt;&gt;'TH-FAM 1'!$D$3,"Sum of Race Not Equal to Step 1 in TH-FAM1","")))</f>
      </c>
    </row>
    <row r="23" spans="1:8" ht="15">
      <c r="A23" s="101" t="s">
        <v>43</v>
      </c>
      <c r="B23" s="60"/>
      <c r="C23" s="207">
        <f>IF(B23="","",IF('TH-FAM 1'!$D$13="","",B23*'TH-FAM 1'!$D$13))</f>
      </c>
      <c r="D23" s="100">
        <f>IF('TH-FAM 2 (p.1)'!$D$4="","",IF(C23="","",C23/'TH-FAM 2 (p.1)'!$D$4))</f>
      </c>
      <c r="E23" s="264"/>
      <c r="F23" s="265"/>
      <c r="H23" s="36">
        <f>IF(AND(B$16="",B$17="",B$18="",B$19="",B$20="",B$21="",B$22="",B$23=""),"",IF(B23&gt;'TH-FAM 1'!$D$3,"&gt; Step 1 in TH-FAM1",IF(SUM(B$16:B$23)&lt;&gt;'TH-FAM 1'!$D$3,"Sum of Race Not Equal to Step 1 in TH-FAM1","")))</f>
      </c>
    </row>
    <row r="24" spans="1:6" ht="14.25">
      <c r="A24" s="229" t="s">
        <v>58</v>
      </c>
      <c r="B24" s="230"/>
      <c r="C24" s="230"/>
      <c r="D24" s="230"/>
      <c r="E24" s="231"/>
      <c r="F24" s="261" t="s">
        <v>59</v>
      </c>
    </row>
    <row r="25" spans="1:8" ht="15">
      <c r="A25" s="99" t="s">
        <v>60</v>
      </c>
      <c r="B25" s="60"/>
      <c r="C25" s="207">
        <f>IF(B25="","",IF('TH-FAM 1'!$D$13="","",B25*'TH-FAM 1'!$D$13))</f>
      </c>
      <c r="D25" s="100">
        <f>IF('TH-FAM 2 (p.1)'!$D$4="","",IF(C25="","",C25/'TH-FAM 2 (p.1)'!$D$4))</f>
      </c>
      <c r="E25" s="227"/>
      <c r="F25" s="261"/>
      <c r="H25" s="36">
        <f>IF(AND(B$25="",B$26="",B$27="",B$28="",B$29="",B$30="",B$31="",B$32="",B$33=""),"",IF(B25&gt;'TH-FAM 1'!$D$3,"&gt; Step 1 in TH-FAM1",IF(SUM(B$25:B$33)&lt;&gt;'TH-FAM 1'!$D$3,"Sum of Age Not Equal to Step 1 in TH-FAM1",IF(AND(B$8="",B$9="",B$10=""),"",IF(SUM(B$8:B$10)&lt;SUM(B$25:B$28),"Sum of Children Age &gt; Sum of Children Gender","")))))</f>
      </c>
    </row>
    <row r="26" spans="1:8" ht="15">
      <c r="A26" s="99" t="s">
        <v>61</v>
      </c>
      <c r="B26" s="60"/>
      <c r="C26" s="207">
        <f>IF(B26="","",IF('TH-FAM 1'!$D$13="","",B26*'TH-FAM 1'!$D$13))</f>
      </c>
      <c r="D26" s="100">
        <f>IF('TH-FAM 2 (p.1)'!$D$4="","",IF(C26="","",C26/'TH-FAM 2 (p.1)'!$D$4))</f>
      </c>
      <c r="E26" s="227"/>
      <c r="F26" s="261"/>
      <c r="H26" s="36">
        <f>IF(AND(B$25="",B$26="",B$27="",B$28="",B$29="",B$30="",B$31="",B$32="",B$33=""),"",IF(B26&gt;'TH-FAM 1'!$D$3,"&gt; Step 1 in TH-FAM1",IF(SUM(B$25:B$33)&lt;&gt;'TH-FAM 1'!$D$3,"Sum of Age Not Equal to Step 1 in TH-FAM1",IF(AND(B$8="",B$9="",B$10=""),"",IF(SUM(B$8:B$10)&lt;SUM(B$25:B$28),"Sum of Children Age &gt; Sum of Children Gender","")))))</f>
      </c>
    </row>
    <row r="27" spans="1:8" ht="15">
      <c r="A27" s="99" t="s">
        <v>62</v>
      </c>
      <c r="B27" s="60"/>
      <c r="C27" s="207">
        <f>IF(B27="","",IF('TH-FAM 1'!$D$13="","",B27*'TH-FAM 1'!$D$13))</f>
      </c>
      <c r="D27" s="100">
        <f>IF('TH-FAM 2 (p.1)'!$D$4="","",IF(C27="","",C27/'TH-FAM 2 (p.1)'!$D$4))</f>
      </c>
      <c r="E27" s="227"/>
      <c r="F27" s="261"/>
      <c r="H27" s="36">
        <f>IF(AND(B$25="",B$26="",B$27="",B$28="",B$29="",B$30="",B$31="",B$32="",B$33=""),"",IF(B27&gt;'TH-FAM 1'!$D$3,"&gt; Step 1 in TH-FAM1",IF(SUM(B$25:B$33)&lt;&gt;'TH-FAM 1'!$D$3,"Sum of Age Not Equal to Step 1 in TH-FAM1",IF(AND(B$8="",B$9="",B$10=""),"",IF(SUM(B$8:B$10)&lt;SUM(B$25:B$28),"Sum of Children Age &gt; Sum of Children Gender","")))))</f>
      </c>
    </row>
    <row r="28" spans="1:8" ht="15">
      <c r="A28" s="99" t="s">
        <v>63</v>
      </c>
      <c r="B28" s="60"/>
      <c r="C28" s="207">
        <f>IF(B28="","",IF('TH-FAM 1'!$D$13="","",B28*'TH-FAM 1'!$D$13))</f>
      </c>
      <c r="D28" s="100">
        <f>IF('TH-FAM 2 (p.1)'!$D$4="","",IF(C28="","",C28/'TH-FAM 2 (p.1)'!$D$4))</f>
      </c>
      <c r="E28" s="227"/>
      <c r="F28" s="261"/>
      <c r="H28" s="36">
        <f>IF(AND(B$25="",B$26="",B$27="",B$28="",B$29="",B$30="",B$31="",B$32="",B$33=""),"",IF(B28&gt;'TH-FAM 1'!$D$3,"&gt; Step 1 in TH-FAM1",IF(SUM(B$25:B$33)&lt;&gt;'TH-FAM 1'!$D$3,"Sum of Age Not Equal to Step 1 in TH-FAM1",IF(AND(B$8="",B$9="",B$10=""),"",IF(SUM(B$8:B$10)&lt;SUM(B$25:B$28),"Sum of Children Age &gt; Sum of Children Gender","")))))</f>
      </c>
    </row>
    <row r="29" spans="1:8" ht="15">
      <c r="A29" s="99" t="s">
        <v>64</v>
      </c>
      <c r="B29" s="60"/>
      <c r="C29" s="207">
        <f>IF(B29="","",IF('TH-FAM 1'!$D$13="","",B29*'TH-FAM 1'!$D$13))</f>
      </c>
      <c r="D29" s="100">
        <f>IF('TH-FAM 2 (p.1)'!$D$4="","",IF(C29="","",C29/'TH-FAM 2 (p.1)'!$D$4))</f>
      </c>
      <c r="E29" s="227"/>
      <c r="F29" s="261"/>
      <c r="H29" s="36">
        <f>IF(AND(B$25="",B$26="",B$27="",B$28="",B$29="",B$30="",B$31="",B$32="",B$33=""),"",IF(B29&gt;'TH-FAM 1'!$D$3,"&gt; Step 1 in TH-FAM1",IF(SUM(B$25:B$33)&lt;&gt;'TH-FAM 1'!$D$3,"Sum of Age Not Equal to Step 1 in TH-FAM1",IF(AND(B$4="",B$5="",B$6=""),"",IF(SUM(B$4:B$6)&lt;SUM(B$29:B$32),"Sum of Adult Age &gt; Sum of Adult Gender","")))))</f>
      </c>
    </row>
    <row r="30" spans="1:8" ht="15">
      <c r="A30" s="99" t="s">
        <v>65</v>
      </c>
      <c r="B30" s="60"/>
      <c r="C30" s="207">
        <f>IF(B30="","",IF('TH-FAM 1'!$D$13="","",B30*'TH-FAM 1'!$D$13))</f>
      </c>
      <c r="D30" s="100">
        <f>IF('TH-FAM 2 (p.1)'!$D$4="","",IF(C30="","",C30/'TH-FAM 2 (p.1)'!$D$4))</f>
      </c>
      <c r="E30" s="227"/>
      <c r="F30" s="261"/>
      <c r="H30" s="36">
        <f>IF(AND(B$25="",B$26="",B$27="",B$28="",B$29="",B$30="",B$31="",B$32="",B$33=""),"",IF(B30&gt;'TH-FAM 1'!$D$3,"&gt; Step 1 in TH-FAM1",IF(SUM(B$25:B$33)&lt;&gt;'TH-FAM 1'!$D$3,"Sum of Age Not Equal to Step 1 in TH-FAM1",IF(AND(B$4="",B$5="",B$6=""),"",IF(SUM(B$4:B$6)&lt;SUM(B$29:B$32),"Sum of Adult Age &gt; Sum of Adult Gender","")))))</f>
      </c>
    </row>
    <row r="31" spans="1:8" ht="15">
      <c r="A31" s="99" t="s">
        <v>66</v>
      </c>
      <c r="B31" s="60"/>
      <c r="C31" s="207">
        <f>IF(B31="","",IF('TH-FAM 1'!$D$13="","",B31*'TH-FAM 1'!$D$13))</f>
      </c>
      <c r="D31" s="100">
        <f>IF('TH-FAM 2 (p.1)'!$D$4="","",IF(C31="","",C31/'TH-FAM 2 (p.1)'!$D$4))</f>
      </c>
      <c r="E31" s="227"/>
      <c r="F31" s="261"/>
      <c r="H31" s="36">
        <f>IF(AND(B$25="",B$26="",B$27="",B$28="",B$29="",B$30="",B$31="",B$32="",B$33=""),"",IF(B31&gt;'TH-FAM 1'!$D$3,"&gt; Step 1 in TH-FAM1",IF(SUM(B$25:B$33)&lt;&gt;'TH-FAM 1'!$D$3,"Sum of Age Not Equal to Step 1 in TH-FAM1",IF(AND(B$4="",B$5="",B$6=""),"",IF(SUM(B$4:B$6)&lt;SUM(B$29:B$32),"Sum of Adult Age &gt; Sum of Adult Gender","")))))</f>
      </c>
    </row>
    <row r="32" spans="1:8" ht="15">
      <c r="A32" s="99" t="s">
        <v>67</v>
      </c>
      <c r="B32" s="60"/>
      <c r="C32" s="207">
        <f>IF(B32="","",IF('TH-FAM 1'!$D$13="","",B32*'TH-FAM 1'!$D$13))</f>
      </c>
      <c r="D32" s="100">
        <f>IF('TH-FAM 2 (p.1)'!$D$4="","",IF(C32="","",C32/'TH-FAM 2 (p.1)'!$D$4))</f>
      </c>
      <c r="E32" s="227"/>
      <c r="F32" s="261"/>
      <c r="H32" s="36">
        <f>IF(AND(B$25="",B$26="",B$27="",B$28="",B$29="",B$30="",B$31="",B$32="",B$33=""),"",IF(B32&gt;'TH-FAM 1'!$D$3,"&gt; Step 1 in TH-FAM1",IF(SUM(B$25:B$33)&lt;&gt;'TH-FAM 1'!$D$3,"Sum of Age Not Equal to Step 1 in TH-FAM1",IF(AND(B$4="",B$5="",B$6=""),"",IF(SUM(B$4:B$6)&lt;SUM(B$29:B$32),"Sum of Adult Age &gt; Sum of Adult Gender","")))))</f>
      </c>
    </row>
    <row r="33" spans="1:8" ht="15.75" thickBot="1">
      <c r="A33" s="103" t="s">
        <v>43</v>
      </c>
      <c r="B33" s="104"/>
      <c r="C33" s="208">
        <f>IF(B33="","",IF('TH-FAM 1'!$D$13="","",B33*'TH-FAM 1'!$D$13))</f>
      </c>
      <c r="D33" s="100">
        <f>IF('TH-FAM 2 (p.1)'!$D$4="","",IF(C33="","",C33/'TH-FAM 2 (p.1)'!$D$4))</f>
      </c>
      <c r="E33" s="260"/>
      <c r="F33" s="262"/>
      <c r="H33" s="36">
        <f>IF(AND(B$25="",B$26="",B$27="",B$28="",B$29="",B$30="",B$31="",B$32="",B$33=""),"",IF(B33&gt;'TH-FAM 1'!$D$3,"&gt; Step 1 in TH-FAM1",IF(SUM(B$25:B$33)&lt;&gt;'TH-FAM 1'!$D$3,"Sum of Age Not Equal to Step 1 in TH-FAM1","")))</f>
      </c>
    </row>
    <row r="34" spans="1:6" ht="13.5" thickTop="1">
      <c r="A34" s="263"/>
      <c r="B34" s="263"/>
      <c r="C34" s="263"/>
      <c r="D34" s="263"/>
      <c r="E34" s="263"/>
      <c r="F34" s="263"/>
    </row>
    <row r="35" spans="1:6" ht="39.75" customHeight="1">
      <c r="A35" s="250" t="s">
        <v>182</v>
      </c>
      <c r="B35" s="250"/>
      <c r="C35" s="250"/>
      <c r="D35" s="250"/>
      <c r="E35" s="250"/>
      <c r="F35" s="250"/>
    </row>
    <row r="36" ht="18.75">
      <c r="A36" s="105"/>
    </row>
  </sheetData>
  <sheetProtection password="FC61" sheet="1" objects="1" scenarios="1"/>
  <mergeCells count="16">
    <mergeCell ref="A1:F1"/>
    <mergeCell ref="A3:D3"/>
    <mergeCell ref="E3:E10"/>
    <mergeCell ref="F3:F10"/>
    <mergeCell ref="A7:D7"/>
    <mergeCell ref="A11:D11"/>
    <mergeCell ref="E11:E14"/>
    <mergeCell ref="F11:F14"/>
    <mergeCell ref="A15:D15"/>
    <mergeCell ref="E15:E23"/>
    <mergeCell ref="F15:F23"/>
    <mergeCell ref="A35:F35"/>
    <mergeCell ref="A24:D24"/>
    <mergeCell ref="E24:E33"/>
    <mergeCell ref="F24:F33"/>
    <mergeCell ref="A34:F34"/>
  </mergeCells>
  <printOptions horizontalCentered="1" verticalCentered="1"/>
  <pageMargins left="0.75" right="0.75" top="1" bottom="1" header="0.5" footer="0.5"/>
  <pageSetup fitToHeight="1" fitToWidth="1" horizontalDpi="600" verticalDpi="600" orientation="landscape" scale="7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26"/>
  <sheetViews>
    <sheetView zoomScale="90" zoomScaleNormal="90" workbookViewId="0" topLeftCell="A1">
      <selection activeCell="H1" sqref="H1"/>
    </sheetView>
  </sheetViews>
  <sheetFormatPr defaultColWidth="9.140625" defaultRowHeight="12.75"/>
  <cols>
    <col min="1" max="1" width="31.7109375" style="74" customWidth="1"/>
    <col min="2" max="2" width="16.7109375" style="72" customWidth="1"/>
    <col min="3" max="3" width="16.7109375" style="206" customWidth="1"/>
    <col min="4" max="4" width="16.7109375" style="73" customWidth="1"/>
    <col min="5" max="5" width="1.7109375" style="40" customWidth="1"/>
    <col min="6" max="6" width="39.7109375" style="40" customWidth="1"/>
    <col min="7" max="7" width="1.7109375" style="40" customWidth="1"/>
    <col min="8" max="8" width="50.7109375" style="36" customWidth="1"/>
    <col min="9" max="16384" width="9.140625" style="40" customWidth="1"/>
  </cols>
  <sheetData>
    <row r="1" spans="1:8" ht="39.75" customHeight="1" thickBot="1" thickTop="1">
      <c r="A1" s="284" t="s">
        <v>161</v>
      </c>
      <c r="B1" s="285"/>
      <c r="C1" s="285"/>
      <c r="D1" s="285"/>
      <c r="E1" s="285"/>
      <c r="F1" s="286"/>
      <c r="H1" s="3" t="s">
        <v>0</v>
      </c>
    </row>
    <row r="2" spans="1:6" ht="113.25" thickTop="1">
      <c r="A2" s="95"/>
      <c r="B2" s="96" t="s">
        <v>24</v>
      </c>
      <c r="C2" s="203" t="s">
        <v>37</v>
      </c>
      <c r="D2" s="42" t="s">
        <v>160</v>
      </c>
      <c r="E2" s="97"/>
      <c r="F2" s="98" t="s">
        <v>38</v>
      </c>
    </row>
    <row r="3" spans="1:6" ht="14.25">
      <c r="A3" s="279" t="s">
        <v>68</v>
      </c>
      <c r="B3" s="280"/>
      <c r="C3" s="280"/>
      <c r="D3" s="280"/>
      <c r="E3" s="231"/>
      <c r="F3" s="276" t="s">
        <v>174</v>
      </c>
    </row>
    <row r="4" spans="1:8" ht="18">
      <c r="A4" s="108" t="s">
        <v>176</v>
      </c>
      <c r="B4" s="60">
        <v>0</v>
      </c>
      <c r="C4" s="207">
        <f>IF(B4="",0,IF('TH-FAM 1'!$D$13="",0,B4*'TH-FAM 1'!$D$13))</f>
        <v>0</v>
      </c>
      <c r="D4" s="100">
        <f>IF('TH-FAM 2 (p.1)'!$D$4="",0,IF(C4="",0,C4/'TH-FAM 2 (p.1)'!$D$4))</f>
        <v>0</v>
      </c>
      <c r="E4" s="227"/>
      <c r="F4" s="247"/>
      <c r="H4" s="36">
        <f>IF(B4&lt;&gt;0,"Expected to be 0",IF(AND(B$5="",B$6="",B$7="",B$8="",B$9=""),"",IF(B4&gt;'TH-FAM 1'!$D$3,"&gt; Step 1 in TH-FAM1",IF(SUM(B$4:B$9)&lt;&gt;'TH-FAM 1'!$D$3,"Sum of Persons Not Equal to Step 1 in TH-FAM1",""))))</f>
      </c>
    </row>
    <row r="5" spans="1:8" ht="15">
      <c r="A5" s="108" t="s">
        <v>69</v>
      </c>
      <c r="B5" s="60"/>
      <c r="C5" s="207">
        <f>IF(B5="","",IF('TH-FAM 1'!$D$13="","",B5*'TH-FAM 1'!$D$13))</f>
      </c>
      <c r="D5" s="100">
        <f>IF('TH-FAM 2 (p.1)'!$D$4="","",IF(C5="","",C5/'TH-FAM 2 (p.1)'!$D$4))</f>
      </c>
      <c r="E5" s="227"/>
      <c r="F5" s="247"/>
      <c r="H5" s="36">
        <f>IF(AND(B$5="",B$6="",B$7="",B$8="",B$9=""),"",IF(B5&gt;'TH-FAM 1'!$D$3,"&gt; Step 1 in TH-FAM1",IF(SUM(B$4:B$9)&lt;&gt;'TH-FAM 1'!$D$3,"Sum of Persons Not Equal to Step 1 in TH-FAM1","")))</f>
      </c>
    </row>
    <row r="6" spans="1:8" ht="15">
      <c r="A6" s="108" t="s">
        <v>70</v>
      </c>
      <c r="B6" s="60"/>
      <c r="C6" s="207">
        <f>IF(B6="","",IF('TH-FAM 1'!$D$13="","",B6*'TH-FAM 1'!$D$13))</f>
      </c>
      <c r="D6" s="100">
        <f>IF('TH-FAM 2 (p.1)'!$D$4="","",IF(C6="","",C6/'TH-FAM 2 (p.1)'!$D$4))</f>
      </c>
      <c r="E6" s="227"/>
      <c r="F6" s="247"/>
      <c r="H6" s="36">
        <f>IF(AND(B$5="",B$6="",B$7="",B$8="",B$9=""),"",IF(B6&gt;'TH-FAM 1'!$D$3,"&gt; Step 1 in TH-FAM1",IF(SUM(B$4:B$9)&lt;&gt;'TH-FAM 1'!$D$3,"Sum of Persons Not Equal to Step 1 in TH-FAM1","")))</f>
      </c>
    </row>
    <row r="7" spans="1:8" ht="15">
      <c r="A7" s="108" t="s">
        <v>71</v>
      </c>
      <c r="B7" s="60"/>
      <c r="C7" s="207">
        <f>IF(B7="","",IF('TH-FAM 1'!$D$13="","",B7*'TH-FAM 1'!$D$13))</f>
      </c>
      <c r="D7" s="100">
        <f>IF('TH-FAM 2 (p.1)'!$D$4="","",IF(C7="","",C7/'TH-FAM 2 (p.1)'!$D$4))</f>
      </c>
      <c r="E7" s="227"/>
      <c r="F7" s="247"/>
      <c r="H7" s="36">
        <f>IF(AND(B$5="",B$6="",B$7="",B$8="",B$9=""),"",IF(B7&gt;'TH-FAM 1'!$D$3,"&gt; Step 1 in TH-FAM1",IF(SUM(B$4:B$9)&lt;&gt;'TH-FAM 1'!$D$3,"Sum of Persons Not Equal to Step 1 in TH-FAM1","")))</f>
      </c>
    </row>
    <row r="8" spans="1:8" ht="15">
      <c r="A8" s="108" t="s">
        <v>72</v>
      </c>
      <c r="B8" s="60"/>
      <c r="C8" s="207">
        <f>IF(B8="","",IF('TH-FAM 1'!$D$13="","",B8*'TH-FAM 1'!$D$13))</f>
      </c>
      <c r="D8" s="100">
        <f>IF('TH-FAM 2 (p.1)'!$D$4="","",IF(C8="","",C8/'TH-FAM 2 (p.1)'!$D$4))</f>
      </c>
      <c r="E8" s="227"/>
      <c r="F8" s="247"/>
      <c r="H8" s="36">
        <f>IF(AND(B$5="",B$6="",B$7="",B$8="",B$9=""),"",IF(B8&gt;'TH-FAM 1'!$D$3,"&gt; Step 1 in TH-FAM1",IF(SUM(B$4:B$9)&lt;&gt;'TH-FAM 1'!$D$3,"Sum of Persons Not Equal to Step 1 in TH-FAM1","")))</f>
      </c>
    </row>
    <row r="9" spans="1:8" ht="15">
      <c r="A9" s="108" t="s">
        <v>47</v>
      </c>
      <c r="B9" s="60"/>
      <c r="C9" s="207">
        <f>IF(B9="","",IF('TH-FAM 1'!$D$13="","",B9*'TH-FAM 1'!$D$13))</f>
      </c>
      <c r="D9" s="100">
        <f>IF('TH-FAM 2 (p.1)'!$D$4="","",IF(C9="","",C9/'TH-FAM 2 (p.1)'!$D$4))</f>
      </c>
      <c r="E9" s="264"/>
      <c r="F9" s="287"/>
      <c r="H9" s="36">
        <f>IF(AND(B$5="",B$6="",B$7="",B$8="",B$9=""),"",IF(B9&gt;'TH-FAM 1'!$D$3,"&gt; Step 1 in TH-FAM1",IF(SUM(B$4:B$9)&lt;&gt;'TH-FAM 1'!$D$3,"Sum of Persons Not Equal to Step 1 in TH-FAM1","")))</f>
      </c>
    </row>
    <row r="10" spans="1:6" ht="16.5" customHeight="1">
      <c r="A10" s="279" t="s">
        <v>73</v>
      </c>
      <c r="B10" s="280"/>
      <c r="C10" s="280"/>
      <c r="D10" s="280"/>
      <c r="E10" s="231"/>
      <c r="F10" s="281" t="s">
        <v>74</v>
      </c>
    </row>
    <row r="11" spans="1:8" ht="15">
      <c r="A11" s="108" t="s">
        <v>75</v>
      </c>
      <c r="B11" s="60"/>
      <c r="C11" s="207">
        <f>IF(B11="","",IF('TH-FAM 1'!$D$13="","",B11*'TH-FAM 1'!$D$13))</f>
      </c>
      <c r="D11" s="100">
        <f>IF(AND('TH-FAM 3 (p.1)'!$C$4="",'TH-FAM 3 (p.1)'!$C$5="",'TH-FAM 3 (p.1)'!$C$6=""),"",IF(C11="","",C11/('TH-FAM 3 (p.1)'!$C$4+'TH-FAM 3 (p.1)'!$C$5+'TH-FAM 3 (p.1)'!$C$6)))</f>
      </c>
      <c r="E11" s="227"/>
      <c r="F11" s="282"/>
      <c r="H11" s="36">
        <f>IF(AND(B$11="",B$12="",B$13=""),"",IF(B11&gt;SUM('TH-FAM 3 (p.1)'!$B$4:'TH-FAM 3 (p.1)'!$B$6),"&gt; Sum of Adults",IF(SUM(B$11:B$13)&lt;&gt;SUM('TH-FAM 3 (p.1)'!$B$4:'TH-FAM 3 (p.1)'!$B$6),"Sum of Veterans Not Equal to Sum of Adults","")))</f>
      </c>
    </row>
    <row r="12" spans="1:8" ht="15">
      <c r="A12" s="108" t="s">
        <v>76</v>
      </c>
      <c r="B12" s="60"/>
      <c r="C12" s="207">
        <f>IF(B12="","",IF('TH-FAM 1'!$D$13="","",B12*'TH-FAM 1'!$D$13))</f>
      </c>
      <c r="D12" s="100">
        <f>IF(AND('TH-FAM 3 (p.1)'!$C$4="",'TH-FAM 3 (p.1)'!$C$5="",'TH-FAM 3 (p.1)'!$C$6=""),"",IF(C12="","",C12/('TH-FAM 3 (p.1)'!$C$4+'TH-FAM 3 (p.1)'!$C$5+'TH-FAM 3 (p.1)'!$C$6)))</f>
      </c>
      <c r="E12" s="227"/>
      <c r="F12" s="282"/>
      <c r="H12" s="36">
        <f>IF(AND(B$11="",B$12="",B$13=""),"",IF(B12&gt;SUM('TH-FAM 3 (p.1)'!$B$4:'TH-FAM 3 (p.1)'!$B$6),"&gt; Sum of Adults",IF(SUM(B$11:B$13)&lt;&gt;SUM('TH-FAM 3 (p.1)'!$B$4:'TH-FAM 3 (p.1)'!$B$6),"Sum of Veterans Not Equal to Sum of Adults","")))</f>
      </c>
    </row>
    <row r="13" spans="1:8" ht="15">
      <c r="A13" s="109" t="s">
        <v>43</v>
      </c>
      <c r="B13" s="60"/>
      <c r="C13" s="207">
        <f>IF(B13="","",IF('TH-FAM 1'!$D$13="","",B13*'TH-FAM 1'!$D$13))</f>
      </c>
      <c r="D13" s="100">
        <f>IF(AND('TH-FAM 3 (p.1)'!$C$4="",'TH-FAM 3 (p.1)'!$C$5="",'TH-FAM 3 (p.1)'!$C$6=""),"",IF(C13="","",C13/('TH-FAM 3 (p.1)'!$C$4+'TH-FAM 3 (p.1)'!$C$5+'TH-FAM 3 (p.1)'!$C$6)))</f>
      </c>
      <c r="E13" s="264"/>
      <c r="F13" s="283"/>
      <c r="H13" s="36">
        <f>IF(AND(B$11="",B$12="",B$13=""),"",IF(B13&gt;SUM('TH-FAM 3 (p.1)'!$B$4:'TH-FAM 3 (p.1)'!$B$6),"&gt; Sum of Adults",IF(SUM(B$11:B$13)&lt;&gt;SUM('TH-FAM 3 (p.1)'!$B$4:'TH-FAM 3 (p.1)'!$B$6),"Sum of Veterans Not Equal to Sum of Adults","")))</f>
      </c>
    </row>
    <row r="14" spans="1:6" ht="16.5" customHeight="1">
      <c r="A14" s="279" t="s">
        <v>77</v>
      </c>
      <c r="B14" s="280"/>
      <c r="C14" s="280"/>
      <c r="D14" s="280"/>
      <c r="E14" s="231"/>
      <c r="F14" s="281" t="s">
        <v>78</v>
      </c>
    </row>
    <row r="15" spans="1:8" ht="15">
      <c r="A15" s="108" t="s">
        <v>79</v>
      </c>
      <c r="B15" s="60"/>
      <c r="C15" s="207">
        <f>IF(B15="","",IF('TH-FAM 1'!$D$13="","",B15*'TH-FAM 1'!$D$13))</f>
      </c>
      <c r="D15" s="100">
        <f>IF(AND('TH-FAM 3 (p.1)'!$C$4="",'TH-FAM 3 (p.1)'!$C$5="",'TH-FAM 3 (p.1)'!$C$6=""),"",IF(C15="","",C15/('TH-FAM 3 (p.1)'!$C$4+'TH-FAM 3 (p.1)'!$C$5+'TH-FAM 3 (p.1)'!$C$6)))</f>
      </c>
      <c r="E15" s="227"/>
      <c r="F15" s="282"/>
      <c r="H15" s="36">
        <f>IF(AND(B$15="",B$16="",B$17=""),"",IF(B15&gt;SUM('TH-FAM 3 (p.1)'!$B$4:'TH-FAM 3 (p.1)'!$B$6),"&gt; Sum of Adults",IF(SUM(B$15:B$17)&lt;&gt;SUM('TH-FAM 3 (p.1)'!$B$4:'TH-FAM 3 (p.1)'!$B$6),"Sum of Disabled Not Equal to Sum of Adults","")))</f>
      </c>
    </row>
    <row r="16" spans="1:8" ht="15">
      <c r="A16" s="108" t="s">
        <v>80</v>
      </c>
      <c r="B16" s="60"/>
      <c r="C16" s="207">
        <f>IF(B16="","",IF('TH-FAM 1'!$D$13="","",B16*'TH-FAM 1'!$D$13))</f>
      </c>
      <c r="D16" s="100">
        <f>IF(AND('TH-FAM 3 (p.1)'!$C$4="",'TH-FAM 3 (p.1)'!$C$5="",'TH-FAM 3 (p.1)'!$C$6=""),"",IF(C16="","",C16/('TH-FAM 3 (p.1)'!$C$4+'TH-FAM 3 (p.1)'!$C$5+'TH-FAM 3 (p.1)'!$C$6)))</f>
      </c>
      <c r="E16" s="227"/>
      <c r="F16" s="282"/>
      <c r="H16" s="36">
        <f>IF(AND(B$15="",B$16="",B$17=""),"",IF(B16&gt;SUM('TH-FAM 3 (p.1)'!$B$4:'TH-FAM 3 (p.1)'!$B$6),"&gt; Sum of Adults",IF(SUM(B$15:B$17)&lt;&gt;SUM('TH-FAM 3 (p.1)'!$B$4:'TH-FAM 3 (p.1)'!$B$6),"Sum of Disabled Not Equal to Sum of Adults","")))</f>
      </c>
    </row>
    <row r="17" spans="1:8" ht="15">
      <c r="A17" s="108" t="s">
        <v>47</v>
      </c>
      <c r="B17" s="60"/>
      <c r="C17" s="207">
        <f>IF(B17="","",IF('TH-FAM 1'!$D$13="","",B17*'TH-FAM 1'!$D$13))</f>
      </c>
      <c r="D17" s="100">
        <f>IF(AND('TH-FAM 3 (p.1)'!$C$4="",'TH-FAM 3 (p.1)'!$C$5="",'TH-FAM 3 (p.1)'!$C$6=""),"",IF(C17="","",C17/('TH-FAM 3 (p.1)'!$C$4+'TH-FAM 3 (p.1)'!$C$5+'TH-FAM 3 (p.1)'!$C$6)))</f>
      </c>
      <c r="E17" s="264"/>
      <c r="F17" s="283"/>
      <c r="H17" s="36">
        <f>IF(AND(B$15="",B$16="",B$17=""),"",IF(B17&gt;SUM('TH-FAM 3 (p.1)'!$B$4:'TH-FAM 3 (p.1)'!$B$6),"&gt; Sum of Adults",IF(SUM(B$15:B$17)&lt;&gt;SUM('TH-FAM 3 (p.1)'!$B$4:'TH-FAM 3 (p.1)'!$B$6),"Sum of Disabled Not Equal to Sum of Adults","")))</f>
      </c>
    </row>
    <row r="18" spans="1:6" ht="14.25">
      <c r="A18" s="270" t="s">
        <v>81</v>
      </c>
      <c r="B18" s="271"/>
      <c r="C18" s="271"/>
      <c r="D18" s="272"/>
      <c r="E18" s="273"/>
      <c r="F18" s="276" t="s">
        <v>82</v>
      </c>
    </row>
    <row r="19" spans="1:8" ht="18">
      <c r="A19" s="108" t="s">
        <v>83</v>
      </c>
      <c r="B19" s="60">
        <v>0</v>
      </c>
      <c r="C19" s="207">
        <f>IF(B19="",0,IF('TH-FAM 1'!$D$13="",0,B19*'TH-FAM 1'!$D$13))</f>
        <v>0</v>
      </c>
      <c r="D19" s="100">
        <f>IF('TH-FAM 2 (p.1)'!$D$4="",0,IF(C19="",0,C19/'TH-FAM 2 (p.1)'!$D$4))</f>
        <v>0</v>
      </c>
      <c r="E19" s="274"/>
      <c r="F19" s="277"/>
      <c r="H19" s="36">
        <f>IF(B19&lt;&gt;0,"Expected to be 0",IF(AND(B$21="",B$22="",B$24=""),"",IF(B19&gt;'TH-FAM 1'!$D$3,"&gt; Step 1 in TH-FAM1",IF(SUM(B$19:B$24)&lt;&gt;'TH-FAM 1'!$D$3,"Sum of Persons by HH Type Not Equal to Step 1 in TH-FAM1",""))))</f>
      </c>
    </row>
    <row r="20" spans="1:8" ht="18">
      <c r="A20" s="108" t="s">
        <v>84</v>
      </c>
      <c r="B20" s="60">
        <v>0</v>
      </c>
      <c r="C20" s="207">
        <f>IF(B20="",0,IF('TH-FAM 1'!$D$13="",0,B20*'TH-FAM 1'!$D$13))</f>
        <v>0</v>
      </c>
      <c r="D20" s="100">
        <f>IF('TH-FAM 2 (p.1)'!$D$4="",0,IF(C20="",0,C20/'TH-FAM 2 (p.1)'!$D$4))</f>
        <v>0</v>
      </c>
      <c r="E20" s="274"/>
      <c r="F20" s="277"/>
      <c r="H20" s="36">
        <f>IF(B20&lt;&gt;0,"Expected to be 0",IF(AND(B$21="",B$22="",B$24=""),"",IF(B20&gt;'TH-FAM 1'!$D$3,"&gt; Step 1 in TH-FAM1",IF(SUM(B$19:B$24)&lt;&gt;'TH-FAM 1'!$D$3,"Sum of Persons by HH Type Not Equal to Step 1 in TH-FAM1",""))))</f>
      </c>
    </row>
    <row r="21" spans="1:8" ht="30">
      <c r="A21" s="108" t="s">
        <v>85</v>
      </c>
      <c r="B21" s="60"/>
      <c r="C21" s="207">
        <f>IF(B21="","",IF('TH-FAM 1'!$D$13="","",B21*'TH-FAM 1'!$D$13))</f>
      </c>
      <c r="D21" s="100">
        <f>IF('TH-FAM 2 (p.1)'!$D$4="","",IF(C21="","",C21/'TH-FAM 2 (p.1)'!$D$4))</f>
      </c>
      <c r="E21" s="274"/>
      <c r="F21" s="277"/>
      <c r="H21" s="36">
        <f>IF(AND(B$21="",B$22="",B$24=""),"",IF(B21&gt;'TH-FAM 1'!$D$3,"&gt; Step 1 in TH-FAM1",IF(SUM(B$19:B$24)&lt;&gt;'TH-FAM 1'!$D$3,"Sum of Persons by HH Type Not Equal to Step 1 in TH-FAM1","")))</f>
      </c>
    </row>
    <row r="22" spans="1:8" ht="30">
      <c r="A22" s="108" t="s">
        <v>86</v>
      </c>
      <c r="B22" s="60"/>
      <c r="C22" s="207">
        <f>IF(B22="","",IF('TH-FAM 1'!$D$13="","",B22*'TH-FAM 1'!$D$13))</f>
      </c>
      <c r="D22" s="100">
        <f>IF('TH-FAM 2 (p.1)'!$D$4="","",IF(C22="","",C22/'TH-FAM 2 (p.1)'!$D$4))</f>
      </c>
      <c r="E22" s="274"/>
      <c r="F22" s="277"/>
      <c r="H22" s="36">
        <f>IF(AND(B$21="",B$22="",B$24=""),"",IF(B22&gt;'TH-FAM 1'!$D$3,"&gt; Step 1 in TH-FAM1",IF(SUM(B$19:B$24)&lt;&gt;'TH-FAM 1'!$D$3,"Sum of Persons by HH Type Not Equal to Step 1 in TH-FAM1","")))</f>
      </c>
    </row>
    <row r="23" spans="1:8" ht="18">
      <c r="A23" s="108" t="s">
        <v>87</v>
      </c>
      <c r="B23" s="60">
        <v>0</v>
      </c>
      <c r="C23" s="207">
        <f>IF(B23="",0,IF('TH-FAM 1'!$D$13="",0,B23*'TH-FAM 1'!$D$13))</f>
        <v>0</v>
      </c>
      <c r="D23" s="100">
        <f>IF('TH-FAM 2 (p.1)'!$D$4="",0,IF(C23="",0,C23/'TH-FAM 2 (p.1)'!$D$4))</f>
        <v>0</v>
      </c>
      <c r="E23" s="274"/>
      <c r="F23" s="277"/>
      <c r="H23" s="36">
        <f>IF(B23&lt;&gt;0,"Expected to be 0",IF(AND(B$21="",B$22="",B$24=""),"",IF(B23&gt;'TH-FAM 1'!$D$3,"&gt; Step 1 in TH-FAM1",IF(SUM(B$19:B$24)&lt;&gt;'TH-FAM 1'!$D$3,"Sum of Persons by HH Type Not Equal to Step 1 in TH-FAM1",""))))</f>
      </c>
    </row>
    <row r="24" spans="1:8" ht="15.75" thickBot="1">
      <c r="A24" s="110" t="s">
        <v>47</v>
      </c>
      <c r="B24" s="104"/>
      <c r="C24" s="208">
        <f>IF(B24="","",IF('TH-FAM 1'!$D$13="","",B24*'TH-FAM 1'!$D$13))</f>
      </c>
      <c r="D24" s="111">
        <f>IF('TH-FAM 2 (p.1)'!$D$4="","",IF(C24="","",C24/'TH-FAM 2 (p.1)'!$D$4))</f>
      </c>
      <c r="E24" s="275"/>
      <c r="F24" s="278"/>
      <c r="H24" s="36">
        <f>IF(AND(B$21="",B$22="",B$24=""),"",IF(B24&gt;'TH-FAM 1'!$D$3,"&gt; Step 1 in TH-FAM1",IF(SUM(B$19:B$24)&lt;&gt;'TH-FAM 1'!$D$3,"Sum of Persons by HH Type Not Equal to Step 1 in TH-FAM1","")))</f>
      </c>
    </row>
    <row r="25" spans="1:6" ht="13.5" thickTop="1">
      <c r="A25" s="263"/>
      <c r="B25" s="263"/>
      <c r="C25" s="263"/>
      <c r="D25" s="263"/>
      <c r="E25" s="263"/>
      <c r="F25" s="263"/>
    </row>
    <row r="26" spans="1:6" ht="90" customHeight="1">
      <c r="A26" s="250" t="s">
        <v>187</v>
      </c>
      <c r="B26" s="269"/>
      <c r="C26" s="269"/>
      <c r="D26" s="269"/>
      <c r="E26" s="269"/>
      <c r="F26" s="269"/>
    </row>
  </sheetData>
  <sheetProtection password="F461" sheet="1" objects="1" scenarios="1"/>
  <mergeCells count="15">
    <mergeCell ref="A1:F1"/>
    <mergeCell ref="A3:D3"/>
    <mergeCell ref="E3:E9"/>
    <mergeCell ref="F3:F9"/>
    <mergeCell ref="A10:D10"/>
    <mergeCell ref="E10:E13"/>
    <mergeCell ref="F10:F13"/>
    <mergeCell ref="A14:D14"/>
    <mergeCell ref="E14:E17"/>
    <mergeCell ref="F14:F17"/>
    <mergeCell ref="A26:F26"/>
    <mergeCell ref="A18:D18"/>
    <mergeCell ref="E18:E24"/>
    <mergeCell ref="F18:F24"/>
    <mergeCell ref="A25:F25"/>
  </mergeCells>
  <printOptions horizontalCentered="1" verticalCentered="1"/>
  <pageMargins left="0.75" right="0.75" top="1" bottom="1" header="0.5" footer="0.5"/>
  <pageSetup fitToHeight="1" fitToWidth="1" horizontalDpi="600" verticalDpi="600" orientation="landscape" scale="8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32"/>
  <sheetViews>
    <sheetView zoomScale="90" zoomScaleNormal="90" workbookViewId="0" topLeftCell="A1">
      <selection activeCell="I1" sqref="I1"/>
    </sheetView>
  </sheetViews>
  <sheetFormatPr defaultColWidth="9.140625" defaultRowHeight="12.75"/>
  <cols>
    <col min="1" max="1" width="3.7109375" style="134" customWidth="1"/>
    <col min="2" max="2" width="27.7109375" style="133" customWidth="1"/>
    <col min="3" max="3" width="16.7109375" style="135" customWidth="1"/>
    <col min="4" max="4" width="16.7109375" style="213" customWidth="1"/>
    <col min="5" max="5" width="16.7109375" style="136" customWidth="1"/>
    <col min="6" max="6" width="1.57421875" style="1" customWidth="1"/>
    <col min="7" max="7" width="39.7109375" style="133" customWidth="1"/>
    <col min="8" max="8" width="1.7109375" style="1" customWidth="1"/>
    <col min="9" max="9" width="50.7109375" style="119" customWidth="1"/>
    <col min="10" max="16384" width="9.140625" style="1" customWidth="1"/>
  </cols>
  <sheetData>
    <row r="1" spans="1:9" ht="39.75" customHeight="1" thickBot="1" thickTop="1">
      <c r="A1" s="301" t="s">
        <v>162</v>
      </c>
      <c r="B1" s="302"/>
      <c r="C1" s="302"/>
      <c r="D1" s="302"/>
      <c r="E1" s="302"/>
      <c r="F1" s="302"/>
      <c r="G1" s="303"/>
      <c r="I1" s="112" t="s">
        <v>0</v>
      </c>
    </row>
    <row r="2" spans="1:7" ht="100.5" thickTop="1">
      <c r="A2" s="113"/>
      <c r="B2" s="114"/>
      <c r="C2" s="115" t="s">
        <v>88</v>
      </c>
      <c r="D2" s="210" t="s">
        <v>89</v>
      </c>
      <c r="E2" s="116" t="s">
        <v>163</v>
      </c>
      <c r="F2" s="117"/>
      <c r="G2" s="118" t="s">
        <v>38</v>
      </c>
    </row>
    <row r="3" spans="1:7" ht="14.25">
      <c r="A3" s="304" t="s">
        <v>90</v>
      </c>
      <c r="B3" s="305"/>
      <c r="C3" s="305"/>
      <c r="D3" s="305"/>
      <c r="E3" s="306"/>
      <c r="F3" s="294"/>
      <c r="G3" s="297" t="s">
        <v>91</v>
      </c>
    </row>
    <row r="4" spans="1:9" ht="15">
      <c r="A4" s="120"/>
      <c r="B4" s="121" t="s">
        <v>92</v>
      </c>
      <c r="C4" s="122"/>
      <c r="D4" s="211">
        <f>IF(C4="","",IF('TH-FAM 1'!$D$13="","",C4*'TH-FAM 1'!$D$13))</f>
      </c>
      <c r="E4" s="123">
        <f>IF(AND('TH-FAM 3 (p.1)'!$C$4="",'TH-FAM 3 (p.1)'!$C$5="",'TH-FAM 3 (p.1)'!$C$6=""),"",IF(D4="","",D4/('TH-FAM 3 (p.1)'!$C$4+'TH-FAM 3 (p.1)'!$C$5+'TH-FAM 3 (p.1)'!$C$6)))</f>
      </c>
      <c r="F4" s="295"/>
      <c r="G4" s="298"/>
      <c r="I4" s="119">
        <f>IF(AND(C$4="",C$5="",C$6="",C$7="",C$8="",C$9="",C$10="",C$11="",C$12="",C$13="",C$14="",C$15="",C$16="",C$17="",C$18="",C$19=""),"",IF(C4&gt;SUM('TH-FAM 3 (p.1)'!$B$4:'TH-FAM 3 (p.1)'!$B$6),"&gt; Sum of Adults in TH-FAM3",IF(SUM(C$4:C$19)&lt;&gt;SUM('TH-FAM 3 (p.1)'!$B$4:'TH-FAM 3 (p.1)'!$B$6),"Sum of Persons by Living Arrangements Not Equal to Sum of Adults in TH-FAM3","")))</f>
      </c>
    </row>
    <row r="5" spans="1:9" ht="15">
      <c r="A5" s="124"/>
      <c r="B5" s="121" t="s">
        <v>93</v>
      </c>
      <c r="C5" s="122"/>
      <c r="D5" s="211">
        <f>IF(C5="","",IF('TH-FAM 1'!$D$13="","",C5*'TH-FAM 1'!$D$13))</f>
      </c>
      <c r="E5" s="123">
        <f>IF(AND('TH-FAM 3 (p.1)'!$C$4="",'TH-FAM 3 (p.1)'!$C$5="",'TH-FAM 3 (p.1)'!$C$6=""),"",IF(D5="","",D5/('TH-FAM 3 (p.1)'!$C$4+'TH-FAM 3 (p.1)'!$C$5+'TH-FAM 3 (p.1)'!$C$6)))</f>
      </c>
      <c r="F5" s="295"/>
      <c r="G5" s="298"/>
      <c r="I5" s="119">
        <f>IF(AND(C$4="",C$5="",C$6="",C$7="",C$8="",C$9="",C$10="",C$11="",C$12="",C$13="",C$14="",C$15="",C$16="",C$17="",C$18="",C$19=""),"",IF(C5&gt;SUM('TH-FAM 3 (p.1)'!$B$4:'TH-FAM 3 (p.1)'!$B$6),"&gt; Sum of Adults in TH-FAM3",IF(SUM(C$4:C$19)&lt;&gt;SUM('TH-FAM 3 (p.1)'!$B$4:'TH-FAM 3 (p.1)'!$B$6),"Sum of Persons by Living Arrangements Not Equal to Sum of Adults in TH-FAM3","")))</f>
      </c>
    </row>
    <row r="6" spans="1:9" ht="30">
      <c r="A6" s="124"/>
      <c r="B6" s="121" t="s">
        <v>94</v>
      </c>
      <c r="C6" s="122"/>
      <c r="D6" s="211">
        <f>IF(C6="","",IF('TH-FAM 1'!$D$13="","",C6*'TH-FAM 1'!$D$13))</f>
      </c>
      <c r="E6" s="123">
        <f>IF(AND('TH-FAM 3 (p.1)'!$C$4="",'TH-FAM 3 (p.1)'!$C$5="",'TH-FAM 3 (p.1)'!$C$6=""),"",IF(D6="","",D6/('TH-FAM 3 (p.1)'!$C$4+'TH-FAM 3 (p.1)'!$C$5+'TH-FAM 3 (p.1)'!$C$6)))</f>
      </c>
      <c r="F6" s="295"/>
      <c r="G6" s="298"/>
      <c r="I6" s="119">
        <f>IF(AND(C$4="",C$5="",C$6="",C$7="",C$8="",C$9="",C$10="",C$11="",C$12="",C$13="",C$14="",C$15="",C$16="",C$17="",C$18="",C$19=""),"",IF(C6&gt;SUM('TH-FAM 3 (p.1)'!$B$4:'TH-FAM 3 (p.1)'!$B$6),"&gt; Sum of Adults in TH-FAM3",IF(SUM(C$4:C$19)&lt;&gt;SUM('TH-FAM 3 (p.1)'!$B$4:'TH-FAM 3 (p.1)'!$B$6),"Sum of Persons by Living Arrangements Not Equal to Sum of Adults in TH-FAM3","")))</f>
      </c>
    </row>
    <row r="7" spans="1:9" ht="15">
      <c r="A7" s="124"/>
      <c r="B7" s="121" t="s">
        <v>95</v>
      </c>
      <c r="C7" s="122"/>
      <c r="D7" s="211">
        <f>IF(C7="","",IF('TH-FAM 1'!$D$13="","",C7*'TH-FAM 1'!$D$13))</f>
      </c>
      <c r="E7" s="123">
        <f>IF(AND('TH-FAM 3 (p.1)'!$C$4="",'TH-FAM 3 (p.1)'!$C$5="",'TH-FAM 3 (p.1)'!$C$6=""),"",IF(D7="","",D7/('TH-FAM 3 (p.1)'!$C$4+'TH-FAM 3 (p.1)'!$C$5+'TH-FAM 3 (p.1)'!$C$6)))</f>
      </c>
      <c r="F7" s="295"/>
      <c r="G7" s="298"/>
      <c r="I7" s="119">
        <f>IF(AND(C$4="",C$5="",C$6="",C$7="",C$8="",C$9="",C$10="",C$11="",C$12="",C$13="",C$14="",C$15="",C$16="",C$17="",C$18="",C$19=""),"",IF(C7&gt;SUM('TH-FAM 3 (p.1)'!$B$4:'TH-FAM 3 (p.1)'!$B$6),"&gt; Sum of Adults in TH-FAM3",IF(SUM(C$4:C$19)&lt;&gt;SUM('TH-FAM 3 (p.1)'!$B$4:'TH-FAM 3 (p.1)'!$B$6),"Sum of Persons by Living Arrangements Not Equal to Sum of Adults in TH-FAM3","")))</f>
      </c>
    </row>
    <row r="8" spans="1:9" ht="45">
      <c r="A8" s="124"/>
      <c r="B8" s="121" t="s">
        <v>96</v>
      </c>
      <c r="C8" s="122"/>
      <c r="D8" s="211">
        <f>IF(C8="","",IF('TH-FAM 1'!$D$13="","",C8*'TH-FAM 1'!$D$13))</f>
      </c>
      <c r="E8" s="123">
        <f>IF(AND('TH-FAM 3 (p.1)'!$C$4="",'TH-FAM 3 (p.1)'!$C$5="",'TH-FAM 3 (p.1)'!$C$6=""),"",IF(D8="","",D8/('TH-FAM 3 (p.1)'!$C$4+'TH-FAM 3 (p.1)'!$C$5+'TH-FAM 3 (p.1)'!$C$6)))</f>
      </c>
      <c r="F8" s="295"/>
      <c r="G8" s="298"/>
      <c r="I8" s="119">
        <f>IF(AND(C$4="",C$5="",C$6="",C$7="",C$8="",C$9="",C$10="",C$11="",C$12="",C$13="",C$14="",C$15="",C$16="",C$17="",C$18="",C$19=""),"",IF(C8&gt;SUM('TH-FAM 3 (p.1)'!$B$4:'TH-FAM 3 (p.1)'!$B$6),"&gt; Sum of Adults in TH-FAM3",IF(SUM(C$4:C$19)&lt;&gt;SUM('TH-FAM 3 (p.1)'!$B$4:'TH-FAM 3 (p.1)'!$B$6),"Sum of Persons by Living Arrangements Not Equal to Sum of Adults in TH-FAM3","")))</f>
      </c>
    </row>
    <row r="9" spans="1:9" ht="30">
      <c r="A9" s="124"/>
      <c r="B9" s="121" t="s">
        <v>97</v>
      </c>
      <c r="C9" s="122"/>
      <c r="D9" s="211">
        <f>IF(C9="","",IF('TH-FAM 1'!$D$13="","",C9*'TH-FAM 1'!$D$13))</f>
      </c>
      <c r="E9" s="123">
        <f>IF(AND('TH-FAM 3 (p.1)'!$C$4="",'TH-FAM 3 (p.1)'!$C$5="",'TH-FAM 3 (p.1)'!$C$6=""),"",IF(D9="","",D9/('TH-FAM 3 (p.1)'!$C$4+'TH-FAM 3 (p.1)'!$C$5+'TH-FAM 3 (p.1)'!$C$6)))</f>
      </c>
      <c r="F9" s="295"/>
      <c r="G9" s="298"/>
      <c r="I9" s="119">
        <f>IF(AND(C$4="",C$5="",C$6="",C$7="",C$8="",C$9="",C$10="",C$11="",C$12="",C$13="",C$14="",C$15="",C$16="",C$17="",C$18="",C$19=""),"",IF(C9&gt;SUM('TH-FAM 3 (p.1)'!$B$4:'TH-FAM 3 (p.1)'!$B$6),"&gt; Sum of Adults in TH-FAM3",IF(SUM(C$4:C$19)&lt;&gt;SUM('TH-FAM 3 (p.1)'!$B$4:'TH-FAM 3 (p.1)'!$B$6),"Sum of Persons by Living Arrangements Not Equal to Sum of Adults in TH-FAM3","")))</f>
      </c>
    </row>
    <row r="10" spans="1:9" ht="15">
      <c r="A10" s="124"/>
      <c r="B10" s="125" t="s">
        <v>98</v>
      </c>
      <c r="C10" s="122"/>
      <c r="D10" s="211">
        <f>IF(C10="","",IF('TH-FAM 1'!$D$13="","",C10*'TH-FAM 1'!$D$13))</f>
      </c>
      <c r="E10" s="123">
        <f>IF(AND('TH-FAM 3 (p.1)'!$C$4="",'TH-FAM 3 (p.1)'!$C$5="",'TH-FAM 3 (p.1)'!$C$6=""),"",IF(D10="","",D10/('TH-FAM 3 (p.1)'!$C$4+'TH-FAM 3 (p.1)'!$C$5+'TH-FAM 3 (p.1)'!$C$6)))</f>
      </c>
      <c r="F10" s="295"/>
      <c r="G10" s="298"/>
      <c r="I10" s="119">
        <f>IF(AND(C$4="",C$5="",C$6="",C$7="",C$8="",C$9="",C$10="",C$11="",C$12="",C$13="",C$14="",C$15="",C$16="",C$17="",C$18="",C$19=""),"",IF(C10&gt;SUM('TH-FAM 3 (p.1)'!$B$4:'TH-FAM 3 (p.1)'!$B$6),"&gt; Sum of Adults in TH-FAM3",IF(SUM(C$4:C$19)&lt;&gt;SUM('TH-FAM 3 (p.1)'!$B$4:'TH-FAM 3 (p.1)'!$B$6),"Sum of Persons by Living Arrangements Not Equal to Sum of Adults in TH-FAM3","")))</f>
      </c>
    </row>
    <row r="11" spans="1:9" ht="15">
      <c r="A11" s="124"/>
      <c r="B11" s="121" t="s">
        <v>99</v>
      </c>
      <c r="C11" s="122"/>
      <c r="D11" s="211">
        <f>IF(C11="","",IF('TH-FAM 1'!$D$13="","",C11*'TH-FAM 1'!$D$13))</f>
      </c>
      <c r="E11" s="123">
        <f>IF(AND('TH-FAM 3 (p.1)'!$C$4="",'TH-FAM 3 (p.1)'!$C$5="",'TH-FAM 3 (p.1)'!$C$6=""),"",IF(D11="","",D11/('TH-FAM 3 (p.1)'!$C$4+'TH-FAM 3 (p.1)'!$C$5+'TH-FAM 3 (p.1)'!$C$6)))</f>
      </c>
      <c r="F11" s="295"/>
      <c r="G11" s="298"/>
      <c r="I11" s="119">
        <f>IF(AND(C$4="",C$5="",C$6="",C$7="",C$8="",C$9="",C$10="",C$11="",C$12="",C$13="",C$14="",C$15="",C$16="",C$17="",C$18="",C$19=""),"",IF(C11&gt;SUM('TH-FAM 3 (p.1)'!$B$4:'TH-FAM 3 (p.1)'!$B$6),"&gt; Sum of Adults in TH-FAM3",IF(SUM(C$4:C$19)&lt;&gt;SUM('TH-FAM 3 (p.1)'!$B$4:'TH-FAM 3 (p.1)'!$B$6),"Sum of Persons by Living Arrangements Not Equal to Sum of Adults in TH-FAM3","")))</f>
      </c>
    </row>
    <row r="12" spans="1:9" ht="15">
      <c r="A12" s="124"/>
      <c r="B12" s="121" t="s">
        <v>100</v>
      </c>
      <c r="C12" s="122"/>
      <c r="D12" s="211">
        <f>IF(C12="","",IF('TH-FAM 1'!$D$13="","",C12*'TH-FAM 1'!$D$13))</f>
      </c>
      <c r="E12" s="123">
        <f>IF(AND('TH-FAM 3 (p.1)'!$C$4="",'TH-FAM 3 (p.1)'!$C$5="",'TH-FAM 3 (p.1)'!$C$6=""),"",IF(D12="","",D12/('TH-FAM 3 (p.1)'!$C$4+'TH-FAM 3 (p.1)'!$C$5+'TH-FAM 3 (p.1)'!$C$6)))</f>
      </c>
      <c r="F12" s="295"/>
      <c r="G12" s="298"/>
      <c r="I12" s="119">
        <f>IF(AND(C$4="",C$5="",C$6="",C$7="",C$8="",C$9="",C$10="",C$11="",C$12="",C$13="",C$14="",C$15="",C$16="",C$17="",C$18="",C$19=""),"",IF(C12&gt;SUM('TH-FAM 3 (p.1)'!$B$4:'TH-FAM 3 (p.1)'!$B$6),"&gt; Sum of Adults in TH-FAM3",IF(SUM(C$4:C$19)&lt;&gt;SUM('TH-FAM 3 (p.1)'!$B$4:'TH-FAM 3 (p.1)'!$B$6),"Sum of Persons by Living Arrangements Not Equal to Sum of Adults in TH-FAM3","")))</f>
      </c>
    </row>
    <row r="13" spans="1:9" ht="15">
      <c r="A13" s="124"/>
      <c r="B13" s="121" t="s">
        <v>101</v>
      </c>
      <c r="C13" s="122"/>
      <c r="D13" s="211">
        <f>IF(C13="","",IF('TH-FAM 1'!$D$13="","",C13*'TH-FAM 1'!$D$13))</f>
      </c>
      <c r="E13" s="123">
        <f>IF(AND('TH-FAM 3 (p.1)'!$C$4="",'TH-FAM 3 (p.1)'!$C$5="",'TH-FAM 3 (p.1)'!$C$6=""),"",IF(D13="","",D13/('TH-FAM 3 (p.1)'!$C$4+'TH-FAM 3 (p.1)'!$C$5+'TH-FAM 3 (p.1)'!$C$6)))</f>
      </c>
      <c r="F13" s="295"/>
      <c r="G13" s="298"/>
      <c r="I13" s="119">
        <f>IF(AND(C$4="",C$5="",C$6="",C$7="",C$8="",C$9="",C$10="",C$11="",C$12="",C$13="",C$14="",C$15="",C$16="",C$17="",C$18="",C$19=""),"",IF(C13&gt;SUM('TH-FAM 3 (p.1)'!$B$4:'TH-FAM 3 (p.1)'!$B$6),"&gt; Sum of Adults in TH-FAM3",IF(SUM(C$4:C$19)&lt;&gt;SUM('TH-FAM 3 (p.1)'!$B$4:'TH-FAM 3 (p.1)'!$B$6),"Sum of Persons by Living Arrangements Not Equal to Sum of Adults in TH-FAM3","")))</f>
      </c>
    </row>
    <row r="14" spans="1:9" ht="15">
      <c r="A14" s="124"/>
      <c r="B14" s="121" t="s">
        <v>102</v>
      </c>
      <c r="C14" s="122"/>
      <c r="D14" s="211">
        <f>IF(C14="","",IF('TH-FAM 1'!$D$13="","",C14*'TH-FAM 1'!$D$13))</f>
      </c>
      <c r="E14" s="123">
        <f>IF(AND('TH-FAM 3 (p.1)'!$C$4="",'TH-FAM 3 (p.1)'!$C$5="",'TH-FAM 3 (p.1)'!$C$6=""),"",IF(D14="","",D14/('TH-FAM 3 (p.1)'!$C$4+'TH-FAM 3 (p.1)'!$C$5+'TH-FAM 3 (p.1)'!$C$6)))</f>
      </c>
      <c r="F14" s="295"/>
      <c r="G14" s="298"/>
      <c r="I14" s="119">
        <f>IF(AND(C$4="",C$5="",C$6="",C$7="",C$8="",C$9="",C$10="",C$11="",C$12="",C$13="",C$14="",C$15="",C$16="",C$17="",C$18="",C$19=""),"",IF(C14&gt;SUM('TH-FAM 3 (p.1)'!$B$4:'TH-FAM 3 (p.1)'!$B$6),"&gt; Sum of Adults in TH-FAM3",IF(SUM(C$4:C$19)&lt;&gt;SUM('TH-FAM 3 (p.1)'!$B$4:'TH-FAM 3 (p.1)'!$B$6),"Sum of Persons by Living Arrangements Not Equal to Sum of Adults in TH-FAM3","")))</f>
      </c>
    </row>
    <row r="15" spans="1:9" ht="30">
      <c r="A15" s="124"/>
      <c r="B15" s="121" t="s">
        <v>103</v>
      </c>
      <c r="C15" s="122"/>
      <c r="D15" s="211">
        <f>IF(C15="","",IF('TH-FAM 1'!$D$13="","",C15*'TH-FAM 1'!$D$13))</f>
      </c>
      <c r="E15" s="123">
        <f>IF(AND('TH-FAM 3 (p.1)'!$C$4="",'TH-FAM 3 (p.1)'!$C$5="",'TH-FAM 3 (p.1)'!$C$6=""),"",IF(D15="","",D15/('TH-FAM 3 (p.1)'!$C$4+'TH-FAM 3 (p.1)'!$C$5+'TH-FAM 3 (p.1)'!$C$6)))</f>
      </c>
      <c r="F15" s="295"/>
      <c r="G15" s="298"/>
      <c r="I15" s="119">
        <f>IF(AND(C$4="",C$5="",C$6="",C$7="",C$8="",C$9="",C$10="",C$11="",C$12="",C$13="",C$14="",C$15="",C$16="",C$17="",C$18="",C$19=""),"",IF(C15&gt;SUM('TH-FAM 3 (p.1)'!$B$4:'TH-FAM 3 (p.1)'!$B$6),"&gt; Sum of Adults in TH-FAM3",IF(SUM(C$4:C$19)&lt;&gt;SUM('TH-FAM 3 (p.1)'!$B$4:'TH-FAM 3 (p.1)'!$B$6),"Sum of Persons by Living Arrangements Not Equal to Sum of Adults in TH-FAM3","")))</f>
      </c>
    </row>
    <row r="16" spans="1:9" ht="15">
      <c r="A16" s="124"/>
      <c r="B16" s="121" t="s">
        <v>104</v>
      </c>
      <c r="C16" s="122"/>
      <c r="D16" s="211">
        <f>IF(C16="","",IF('TH-FAM 1'!$D$13="","",C16*'TH-FAM 1'!$D$13))</f>
      </c>
      <c r="E16" s="123">
        <f>IF(AND('TH-FAM 3 (p.1)'!$C$4="",'TH-FAM 3 (p.1)'!$C$5="",'TH-FAM 3 (p.1)'!$C$6=""),"",IF(D16="","",D16/('TH-FAM 3 (p.1)'!$C$4+'TH-FAM 3 (p.1)'!$C$5+'TH-FAM 3 (p.1)'!$C$6)))</f>
      </c>
      <c r="F16" s="295"/>
      <c r="G16" s="298"/>
      <c r="I16" s="119">
        <f>IF(AND(C$4="",C$5="",C$6="",C$7="",C$8="",C$9="",C$10="",C$11="",C$12="",C$13="",C$14="",C$15="",C$16="",C$17="",C$18="",C$19=""),"",IF(C16&gt;SUM('TH-FAM 3 (p.1)'!$B$4:'TH-FAM 3 (p.1)'!$B$6),"&gt; Sum of Adults in TH-FAM3",IF(SUM(C$4:C$19)&lt;&gt;SUM('TH-FAM 3 (p.1)'!$B$4:'TH-FAM 3 (p.1)'!$B$6),"Sum of Persons by Living Arrangements Not Equal to Sum of Adults in TH-FAM3","")))</f>
      </c>
    </row>
    <row r="17" spans="1:9" ht="30">
      <c r="A17" s="124"/>
      <c r="B17" s="121" t="s">
        <v>105</v>
      </c>
      <c r="C17" s="122"/>
      <c r="D17" s="211">
        <f>IF(C17="","",IF('TH-FAM 1'!$D$13="","",C17*'TH-FAM 1'!$D$13))</f>
      </c>
      <c r="E17" s="123">
        <f>IF(AND('TH-FAM 3 (p.1)'!$C$4="",'TH-FAM 3 (p.1)'!$C$5="",'TH-FAM 3 (p.1)'!$C$6=""),"",IF(D17="","",D17/('TH-FAM 3 (p.1)'!$C$4+'TH-FAM 3 (p.1)'!$C$5+'TH-FAM 3 (p.1)'!$C$6)))</f>
      </c>
      <c r="F17" s="295"/>
      <c r="G17" s="298"/>
      <c r="I17" s="119">
        <f>IF(AND(C$4="",C$5="",C$6="",C$7="",C$8="",C$9="",C$10="",C$11="",C$12="",C$13="",C$14="",C$15="",C$16="",C$17="",C$18="",C$19=""),"",IF(C17&gt;SUM('TH-FAM 3 (p.1)'!$B$4:'TH-FAM 3 (p.1)'!$B$6),"&gt; Sum of Adults in TH-FAM3",IF(SUM(C$4:C$19)&lt;&gt;SUM('TH-FAM 3 (p.1)'!$B$4:'TH-FAM 3 (p.1)'!$B$6),"Sum of Persons by Living Arrangements Not Equal to Sum of Adults in TH-FAM3","")))</f>
      </c>
    </row>
    <row r="18" spans="1:9" ht="30">
      <c r="A18" s="124"/>
      <c r="B18" s="121" t="s">
        <v>106</v>
      </c>
      <c r="C18" s="122"/>
      <c r="D18" s="211">
        <f>IF(C18="","",IF('TH-FAM 1'!$D$13="","",C18*'TH-FAM 1'!$D$13))</f>
      </c>
      <c r="E18" s="123">
        <f>IF(AND('TH-FAM 3 (p.1)'!$C$4="",'TH-FAM 3 (p.1)'!$C$5="",'TH-FAM 3 (p.1)'!$C$6=""),"",IF(D18="","",D18/('TH-FAM 3 (p.1)'!$C$4+'TH-FAM 3 (p.1)'!$C$5+'TH-FAM 3 (p.1)'!$C$6)))</f>
      </c>
      <c r="F18" s="295"/>
      <c r="G18" s="298"/>
      <c r="I18" s="119">
        <f>IF(AND(C$4="",C$5="",C$6="",C$7="",C$8="",C$9="",C$10="",C$11="",C$12="",C$13="",C$14="",C$15="",C$16="",C$17="",C$18="",C$19=""),"",IF(C18&gt;SUM('TH-FAM 3 (p.1)'!$B$4:'TH-FAM 3 (p.1)'!$B$6),"&gt; Sum of Adults in TH-FAM3",IF(SUM(C$4:C$19)&lt;&gt;SUM('TH-FAM 3 (p.1)'!$B$4:'TH-FAM 3 (p.1)'!$B$6),"Sum of Persons by Living Arrangements Not Equal to Sum of Adults in TH-FAM3","")))</f>
      </c>
    </row>
    <row r="19" spans="1:9" ht="15">
      <c r="A19" s="124"/>
      <c r="B19" s="121" t="s">
        <v>107</v>
      </c>
      <c r="C19" s="122"/>
      <c r="D19" s="211">
        <f>IF(C19="","",IF('TH-FAM 1'!$D$13="","",C19*'TH-FAM 1'!$D$13))</f>
      </c>
      <c r="E19" s="123">
        <f>IF(AND('TH-FAM 3 (p.1)'!$C$4="",'TH-FAM 3 (p.1)'!$C$5="",'TH-FAM 3 (p.1)'!$C$6=""),"",IF(D19="","",D19/('TH-FAM 3 (p.1)'!$C$4+'TH-FAM 3 (p.1)'!$C$5+'TH-FAM 3 (p.1)'!$C$6)))</f>
      </c>
      <c r="F19" s="296"/>
      <c r="G19" s="299"/>
      <c r="I19" s="119">
        <f>IF(AND(C$4="",C$5="",C$6="",C$7="",C$8="",C$9="",C$10="",C$11="",C$12="",C$13="",C$14="",C$15="",C$16="",C$17="",C$18="",C$19=""),"",IF(C19&gt;SUM('TH-FAM 3 (p.1)'!$B$4:'TH-FAM 3 (p.1)'!$B$6),"&gt; Sum of Adults in TH-FAM3",IF(SUM(C$4:C$19)&lt;&gt;SUM('TH-FAM 3 (p.1)'!$B$4:'TH-FAM 3 (p.1)'!$B$6),"Sum of Persons by Living Arrangements Not Equal to Sum of Adults in TH-FAM3","")))</f>
      </c>
    </row>
    <row r="20" spans="1:7" ht="14.25">
      <c r="A20" s="291" t="s">
        <v>108</v>
      </c>
      <c r="B20" s="292"/>
      <c r="C20" s="292"/>
      <c r="D20" s="292"/>
      <c r="E20" s="293"/>
      <c r="F20" s="294"/>
      <c r="G20" s="297" t="s">
        <v>109</v>
      </c>
    </row>
    <row r="21" spans="1:9" ht="15">
      <c r="A21" s="120"/>
      <c r="B21" s="121" t="s">
        <v>110</v>
      </c>
      <c r="C21" s="122"/>
      <c r="D21" s="211">
        <f>IF(C21="","",IF('TH-FAM 1'!$D$13="","",C21*'TH-FAM 1'!$D$13))</f>
      </c>
      <c r="E21" s="123">
        <f>IF(AND('TH-FAM 3 (p.1)'!$C$4="",'TH-FAM 3 (p.1)'!$C$5="",'TH-FAM 3 (p.1)'!$C$6=""),"",IF(D21="","",D21/('TH-FAM 3 (p.1)'!$C$4+'TH-FAM 3 (p.1)'!$C$5+'TH-FAM 3 (p.1)'!$C$6)))</f>
      </c>
      <c r="F21" s="295"/>
      <c r="G21" s="298"/>
      <c r="I21" s="119">
        <f>IF(AND(C$21="",C$22="",C$23="",C$24="",C$25="",C$26=""),"",IF(C21&gt;SUM('TH-FAM 3 (p.1)'!$B$4:'TH-FAM 3 (p.1)'!$B$6),"&gt; Sum of Adults in TH-FAM3",IF(SUM(C$21:C$26)&lt;&gt;SUM('TH-FAM 3 (p.1)'!$B$4:'TH-FAM 3 (p.1)'!$B$6),"Sum of Persons by Stability of Living Arrangements Not Equal to Sum of Adults in TH-FAM3","")))</f>
      </c>
    </row>
    <row r="22" spans="1:9" ht="30">
      <c r="A22" s="124"/>
      <c r="B22" s="121" t="s">
        <v>111</v>
      </c>
      <c r="C22" s="122"/>
      <c r="D22" s="211">
        <f>IF(C22="","",IF('TH-FAM 1'!$D$13="","",C22*'TH-FAM 1'!$D$13))</f>
      </c>
      <c r="E22" s="123">
        <f>IF(AND('TH-FAM 3 (p.1)'!$C$4="",'TH-FAM 3 (p.1)'!$C$5="",'TH-FAM 3 (p.1)'!$C$6=""),"",IF(D22="","",D22/('TH-FAM 3 (p.1)'!$C$4+'TH-FAM 3 (p.1)'!$C$5+'TH-FAM 3 (p.1)'!$C$6)))</f>
      </c>
      <c r="F22" s="295"/>
      <c r="G22" s="298"/>
      <c r="I22" s="119">
        <f>IF(AND(C$21="",C$22="",C$23="",C$24="",C$25="",C$26=""),"",IF(C22&gt;SUM('TH-FAM 3 (p.1)'!$B$4:'TH-FAM 3 (p.1)'!$B$6),"&gt; Sum of Adults in TH-FAM3",IF(SUM(C$21:C$26)&lt;&gt;SUM('TH-FAM 3 (p.1)'!$B$4:'TH-FAM 3 (p.1)'!$B$6),"Sum of Persons by Stability of Living Arrangements Not Equal to Sum of Adults in TH-FAM3","")))</f>
      </c>
    </row>
    <row r="23" spans="1:9" ht="15">
      <c r="A23" s="124"/>
      <c r="B23" s="121" t="s">
        <v>112</v>
      </c>
      <c r="C23" s="122"/>
      <c r="D23" s="211">
        <f>IF(C23="","",IF('TH-FAM 1'!$D$13="","",C23*'TH-FAM 1'!$D$13))</f>
      </c>
      <c r="E23" s="123">
        <f>IF(AND('TH-FAM 3 (p.1)'!$C$4="",'TH-FAM 3 (p.1)'!$C$5="",'TH-FAM 3 (p.1)'!$C$6=""),"",IF(D23="","",D23/('TH-FAM 3 (p.1)'!$C$4+'TH-FAM 3 (p.1)'!$C$5+'TH-FAM 3 (p.1)'!$C$6)))</f>
      </c>
      <c r="F23" s="295"/>
      <c r="G23" s="298"/>
      <c r="I23" s="119">
        <f>IF(AND(C$21="",C$22="",C$23="",C$24="",C$25="",C$26=""),"",IF(C23&gt;SUM('TH-FAM 3 (p.1)'!$B$4:'TH-FAM 3 (p.1)'!$B$6),"&gt; Sum of Adults in TH-FAM3",IF(SUM(C$21:C$26)&lt;&gt;SUM('TH-FAM 3 (p.1)'!$B$4:'TH-FAM 3 (p.1)'!$B$6),"Sum of Persons by Stability of Living Arrangements Not Equal to Sum of Adults in TH-FAM3","")))</f>
      </c>
    </row>
    <row r="24" spans="1:9" ht="30">
      <c r="A24" s="124"/>
      <c r="B24" s="121" t="s">
        <v>113</v>
      </c>
      <c r="C24" s="122"/>
      <c r="D24" s="211">
        <f>IF(C24="","",IF('TH-FAM 1'!$D$13="","",C24*'TH-FAM 1'!$D$13))</f>
      </c>
      <c r="E24" s="123">
        <f>IF(AND('TH-FAM 3 (p.1)'!$C$4="",'TH-FAM 3 (p.1)'!$C$5="",'TH-FAM 3 (p.1)'!$C$6=""),"",IF(D24="","",D24/('TH-FAM 3 (p.1)'!$C$4+'TH-FAM 3 (p.1)'!$C$5+'TH-FAM 3 (p.1)'!$C$6)))</f>
      </c>
      <c r="F24" s="295"/>
      <c r="G24" s="298"/>
      <c r="I24" s="119">
        <f>IF(AND(C$21="",C$22="",C$23="",C$24="",C$25="",C$26=""),"",IF(C24&gt;SUM('TH-FAM 3 (p.1)'!$B$4:'TH-FAM 3 (p.1)'!$B$6),"&gt; Sum of Adults in TH-FAM3",IF(SUM(C$21:C$26)&lt;&gt;SUM('TH-FAM 3 (p.1)'!$B$4:'TH-FAM 3 (p.1)'!$B$6),"Sum of Persons by Stability of Living Arrangements Not Equal to Sum of Adults in TH-FAM3","")))</f>
      </c>
    </row>
    <row r="25" spans="1:9" ht="15">
      <c r="A25" s="124"/>
      <c r="B25" s="121" t="s">
        <v>114</v>
      </c>
      <c r="C25" s="122"/>
      <c r="D25" s="211">
        <f>IF(C25="","",IF('TH-FAM 1'!$D$13="","",C25*'TH-FAM 1'!$D$13))</f>
      </c>
      <c r="E25" s="123">
        <f>IF(AND('TH-FAM 3 (p.1)'!$C$4="",'TH-FAM 3 (p.1)'!$C$5="",'TH-FAM 3 (p.1)'!$C$6=""),"",IF(D25="","",D25/('TH-FAM 3 (p.1)'!$C$4+'TH-FAM 3 (p.1)'!$C$5+'TH-FAM 3 (p.1)'!$C$6)))</f>
      </c>
      <c r="F25" s="295"/>
      <c r="G25" s="298"/>
      <c r="I25" s="119">
        <f>IF(AND(C$21="",C$22="",C$23="",C$24="",C$25="",C$26=""),"",IF(C25&gt;SUM('TH-FAM 3 (p.1)'!$B$4:'TH-FAM 3 (p.1)'!$B$6),"&gt; Sum of Adults in TH-FAM3",IF(SUM(C$21:C$26)&lt;&gt;SUM('TH-FAM 3 (p.1)'!$B$4:'TH-FAM 3 (p.1)'!$B$6),"Sum of Persons by Stability of Living Arrangements Not Equal to Sum of Adults in TH-FAM3","")))</f>
      </c>
    </row>
    <row r="26" spans="1:9" ht="15">
      <c r="A26" s="124"/>
      <c r="B26" s="121" t="s">
        <v>107</v>
      </c>
      <c r="C26" s="122"/>
      <c r="D26" s="211">
        <f>IF(C26="","",IF('TH-FAM 1'!$D$13="","",C26*'TH-FAM 1'!$D$13))</f>
      </c>
      <c r="E26" s="123">
        <f>IF(AND('TH-FAM 3 (p.1)'!$C$4="",'TH-FAM 3 (p.1)'!$C$5="",'TH-FAM 3 (p.1)'!$C$6=""),"",IF(D26="","",D26/('TH-FAM 3 (p.1)'!$C$4+'TH-FAM 3 (p.1)'!$C$5+'TH-FAM 3 (p.1)'!$C$6)))</f>
      </c>
      <c r="F26" s="296"/>
      <c r="G26" s="299"/>
      <c r="I26" s="119">
        <f>IF(AND(C$21="",C$22="",C$23="",C$24="",C$25="",C$26=""),"",IF(C26&gt;SUM('TH-FAM 3 (p.1)'!$B$4:'TH-FAM 3 (p.1)'!$B$6),"&gt; Sum of Adults in TH-FAM3",IF(SUM(C$21:C$26)&lt;&gt;SUM('TH-FAM 3 (p.1)'!$B$4:'TH-FAM 3 (p.1)'!$B$6),"Sum of Persons by Stability of Living Arrangements Not Equal to Sum of Adults in TH-FAM3","")))</f>
      </c>
    </row>
    <row r="27" spans="1:7" ht="14.25">
      <c r="A27" s="291" t="s">
        <v>115</v>
      </c>
      <c r="B27" s="292"/>
      <c r="C27" s="292"/>
      <c r="D27" s="292"/>
      <c r="E27" s="293"/>
      <c r="F27" s="126"/>
      <c r="G27" s="297" t="s">
        <v>116</v>
      </c>
    </row>
    <row r="28" spans="1:9" ht="30">
      <c r="A28" s="120"/>
      <c r="B28" s="121" t="s">
        <v>117</v>
      </c>
      <c r="C28" s="122"/>
      <c r="D28" s="211">
        <f>IF(C28="","",IF('TH-FAM 1'!$D$13="","",C28*'TH-FAM 1'!$D$13))</f>
      </c>
      <c r="E28" s="123">
        <f>IF(AND('TH-FAM 3 (p.1)'!$C$4="",'TH-FAM 3 (p.1)'!$C$5="",'TH-FAM 3 (p.1)'!$C$6=""),"",IF(D28="","",D28/('TH-FAM 3 (p.1)'!$C$4+'TH-FAM 3 (p.1)'!$C$5+'TH-FAM 3 (p.1)'!$C$6)))</f>
      </c>
      <c r="F28" s="127"/>
      <c r="G28" s="298"/>
      <c r="I28" s="119">
        <f>IF(AND(C$28="",C$29="",C$30=""),"",IF(C28&gt;SUM('TH-FAM 3 (p.1)'!$B$4:'TH-FAM 3 (p.1)'!$B$6),"&gt; Sum of Adults in TH-FAM3",IF(SUM(C$28:C$30)&lt;&gt;SUM('TH-FAM 3 (p.1)'!$B$4:'TH-FAM 3 (p.1)'!$B$6),"Sum of Persons by Location Not Equal to Sum of Adults in TH-FAM3","")))</f>
      </c>
    </row>
    <row r="29" spans="1:9" ht="30">
      <c r="A29" s="124"/>
      <c r="B29" s="121" t="s">
        <v>118</v>
      </c>
      <c r="C29" s="122"/>
      <c r="D29" s="211">
        <f>IF(C29="","",IF('TH-FAM 1'!$D$13="","",C29*'TH-FAM 1'!$D$13))</f>
      </c>
      <c r="E29" s="123">
        <f>IF(AND('TH-FAM 3 (p.1)'!$C$4="",'TH-FAM 3 (p.1)'!$C$5="",'TH-FAM 3 (p.1)'!$C$6=""),"",IF(D29="","",D29/('TH-FAM 3 (p.1)'!$C$4+'TH-FAM 3 (p.1)'!$C$5+'TH-FAM 3 (p.1)'!$C$6)))</f>
      </c>
      <c r="F29" s="127"/>
      <c r="G29" s="298"/>
      <c r="I29" s="119">
        <f>IF(AND(C$28="",C$29="",C$30=""),"",IF(C29&gt;SUM('TH-FAM 3 (p.1)'!$B$4:'TH-FAM 3 (p.1)'!$B$6),"&gt; Sum of Adults in TH-FAM3",IF(SUM(C$28:C$30)&lt;&gt;SUM('TH-FAM 3 (p.1)'!$B$4:'TH-FAM 3 (p.1)'!$B$6),"Sum of Persons by Location Not Equal to Sum of Adults in TH-FAM3","")))</f>
      </c>
    </row>
    <row r="30" spans="1:9" ht="15.75" thickBot="1">
      <c r="A30" s="128"/>
      <c r="B30" s="129" t="s">
        <v>107</v>
      </c>
      <c r="C30" s="130"/>
      <c r="D30" s="212">
        <f>IF(C30="","",IF('TH-FAM 1'!$D$13="","",C30*'TH-FAM 1'!$D$13))</f>
      </c>
      <c r="E30" s="131">
        <f>IF(AND('TH-FAM 3 (p.1)'!$C$4="",'TH-FAM 3 (p.1)'!$C$5="",'TH-FAM 3 (p.1)'!$C$6=""),"",IF(D30="","",D30/('TH-FAM 3 (p.1)'!$C$4+'TH-FAM 3 (p.1)'!$C$5+'TH-FAM 3 (p.1)'!$C$6)))</f>
      </c>
      <c r="F30" s="132"/>
      <c r="G30" s="300"/>
      <c r="I30" s="119">
        <f>IF(AND(C$28="",C$29="",C$30=""),"",IF(C30&gt;SUM('TH-FAM 3 (p.1)'!$B$4:'TH-FAM 3 (p.1)'!$B$6),"&gt; Sum of Adults in TH-FAM3",IF(SUM(C$28:C$30)&lt;&gt;SUM('TH-FAM 3 (p.1)'!$B$4:'TH-FAM 3 (p.1)'!$B$6),"Sum of Persons by Location Not Equal to Sum of Adults in TH-FAM3","")))</f>
      </c>
    </row>
    <row r="31" spans="1:7" ht="13.5" thickTop="1">
      <c r="A31" s="288"/>
      <c r="B31" s="288"/>
      <c r="C31" s="288"/>
      <c r="D31" s="288"/>
      <c r="E31" s="288"/>
      <c r="F31" s="288"/>
      <c r="G31" s="288"/>
    </row>
    <row r="32" spans="1:7" ht="90" customHeight="1">
      <c r="A32" s="289" t="s">
        <v>183</v>
      </c>
      <c r="B32" s="290"/>
      <c r="C32" s="290"/>
      <c r="D32" s="290"/>
      <c r="E32" s="290"/>
      <c r="F32" s="290"/>
      <c r="G32" s="290"/>
    </row>
  </sheetData>
  <sheetProtection password="EC61" sheet="1" objects="1" scenarios="1"/>
  <mergeCells count="11">
    <mergeCell ref="A1:G1"/>
    <mergeCell ref="A3:E3"/>
    <mergeCell ref="F3:F19"/>
    <mergeCell ref="G3:G19"/>
    <mergeCell ref="A31:G31"/>
    <mergeCell ref="A32:G32"/>
    <mergeCell ref="A20:E20"/>
    <mergeCell ref="F20:F26"/>
    <mergeCell ref="G20:G26"/>
    <mergeCell ref="A27:E27"/>
    <mergeCell ref="G27:G30"/>
  </mergeCells>
  <printOptions horizontalCentered="1" verticalCentered="1"/>
  <pageMargins left="0.75" right="0.75" top="1" bottom="1" header="0.5" footer="0.5"/>
  <pageSetup fitToHeight="1" fitToWidth="1" horizontalDpi="600" verticalDpi="600" orientation="landscape" scale="65"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23"/>
  <sheetViews>
    <sheetView zoomScale="90" zoomScaleNormal="90" workbookViewId="0" topLeftCell="A1">
      <selection activeCell="O1" sqref="O1"/>
    </sheetView>
  </sheetViews>
  <sheetFormatPr defaultColWidth="9.140625" defaultRowHeight="12.75"/>
  <cols>
    <col min="1" max="1" width="3.7109375" style="1" customWidth="1"/>
    <col min="2" max="2" width="17.7109375" style="1" customWidth="1"/>
    <col min="3" max="3" width="9.7109375" style="135" customWidth="1"/>
    <col min="4" max="4" width="10.7109375" style="213" customWidth="1"/>
    <col min="5" max="5" width="9.7109375" style="136" customWidth="1"/>
    <col min="6" max="6" width="9.7109375" style="135" customWidth="1"/>
    <col min="7" max="7" width="10.7109375" style="213" customWidth="1"/>
    <col min="8" max="8" width="9.7109375" style="136" customWidth="1"/>
    <col min="9" max="9" width="9.7109375" style="135" customWidth="1"/>
    <col min="10" max="10" width="10.7109375" style="213" customWidth="1"/>
    <col min="11" max="11" width="9.7109375" style="136" customWidth="1"/>
    <col min="12" max="12" width="1.57421875" style="1" customWidth="1"/>
    <col min="13" max="13" width="25.7109375" style="134" customWidth="1"/>
    <col min="14" max="14" width="1.7109375" style="1" customWidth="1"/>
    <col min="15" max="15" width="50.7109375" style="119" customWidth="1"/>
    <col min="16" max="16384" width="9.140625" style="1" customWidth="1"/>
  </cols>
  <sheetData>
    <row r="1" spans="1:15" ht="39.75" customHeight="1" thickBot="1" thickTop="1">
      <c r="A1" s="301" t="s">
        <v>164</v>
      </c>
      <c r="B1" s="302"/>
      <c r="C1" s="302"/>
      <c r="D1" s="302"/>
      <c r="E1" s="302"/>
      <c r="F1" s="302"/>
      <c r="G1" s="302"/>
      <c r="H1" s="302"/>
      <c r="I1" s="302"/>
      <c r="J1" s="302"/>
      <c r="K1" s="302"/>
      <c r="L1" s="302"/>
      <c r="M1" s="303"/>
      <c r="O1" s="112" t="s">
        <v>0</v>
      </c>
    </row>
    <row r="2" spans="1:13" ht="16.5" thickTop="1">
      <c r="A2" s="137"/>
      <c r="B2" s="138"/>
      <c r="C2" s="322" t="s">
        <v>119</v>
      </c>
      <c r="D2" s="323"/>
      <c r="E2" s="324"/>
      <c r="F2" s="322" t="s">
        <v>120</v>
      </c>
      <c r="G2" s="323"/>
      <c r="H2" s="324"/>
      <c r="I2" s="322" t="s">
        <v>121</v>
      </c>
      <c r="J2" s="323"/>
      <c r="K2" s="324"/>
      <c r="L2" s="139"/>
      <c r="M2" s="325" t="s">
        <v>122</v>
      </c>
    </row>
    <row r="3" spans="1:13" ht="94.5">
      <c r="A3" s="140"/>
      <c r="B3" s="141"/>
      <c r="C3" s="142" t="s">
        <v>123</v>
      </c>
      <c r="D3" s="214" t="s">
        <v>124</v>
      </c>
      <c r="E3" s="143" t="s">
        <v>125</v>
      </c>
      <c r="F3" s="142" t="s">
        <v>123</v>
      </c>
      <c r="G3" s="214" t="s">
        <v>124</v>
      </c>
      <c r="H3" s="143" t="s">
        <v>126</v>
      </c>
      <c r="I3" s="142" t="s">
        <v>123</v>
      </c>
      <c r="J3" s="214" t="s">
        <v>124</v>
      </c>
      <c r="K3" s="143" t="s">
        <v>127</v>
      </c>
      <c r="L3" s="144"/>
      <c r="M3" s="326"/>
    </row>
    <row r="4" spans="1:13" ht="14.25">
      <c r="A4" s="304" t="s">
        <v>166</v>
      </c>
      <c r="B4" s="305"/>
      <c r="C4" s="305"/>
      <c r="D4" s="305"/>
      <c r="E4" s="305"/>
      <c r="F4" s="305"/>
      <c r="G4" s="305"/>
      <c r="H4" s="305"/>
      <c r="I4" s="305"/>
      <c r="J4" s="305"/>
      <c r="K4" s="305"/>
      <c r="L4" s="305"/>
      <c r="M4" s="317"/>
    </row>
    <row r="5" spans="1:15" ht="15">
      <c r="A5" s="120"/>
      <c r="B5" s="145" t="s">
        <v>128</v>
      </c>
      <c r="C5" s="122"/>
      <c r="D5" s="211">
        <f>IF(C5="","",IF('TH-FAM 1'!$D$13="","",C5*'TH-FAM 1'!$D$13))</f>
      </c>
      <c r="E5" s="100">
        <f>IF('TH-FAM 3 (p.1)'!$C$4="","",IF('TH-FAM 3 (p.1)'!$C$4=0,"N/A",IF(D5="","",D5/'TH-FAM 3 (p.1)'!$C$4)))</f>
      </c>
      <c r="F5" s="122"/>
      <c r="G5" s="211">
        <f>IF(F5="","",IF('TH-FAM 1'!$D$13="","",F5*'TH-FAM 1'!$D$13))</f>
      </c>
      <c r="H5" s="123">
        <f>IF('TH-FAM 3 (p.1)'!$C$5="","",IF('TH-FAM 3 (p.1)'!$C$5=0,"N/A",IF(G5="","",G5/'TH-FAM 3 (p.1)'!$C$5)))</f>
      </c>
      <c r="I5" s="122"/>
      <c r="J5" s="211">
        <f>IF(I5="","",IF('TH-FAM 1'!$D$13="","",I5*'TH-FAM 1'!$D$13))</f>
      </c>
      <c r="K5" s="123">
        <f>IF('TH-FAM 3 (p.1)'!$C$6="","",IF('TH-FAM 3 (p.1)'!$C$6=0,"N/A",IF(J5="","",J5/'TH-FAM 3 (p.1)'!$C$6)))</f>
      </c>
      <c r="L5" s="146"/>
      <c r="M5" s="297" t="s">
        <v>129</v>
      </c>
      <c r="O5" s="119">
        <f>IF(AND($C$5="",$C$6="",$C$7="",$C$8="",$C$9="",$F$5="",$F$6="",$F$7="",$F$8="",$F$9="",$I$5="",$I$6="",$I$7="",$I$8="",$I$9=""),"",IF(C5&gt;'TH-FAM 3 (p.1)'!$B$4,"&gt; Female Adults in TH-FAM3",IF(SUM($C$5:$C$9)&lt;&gt;'TH-FAM 3 (p.1)'!$B$4,"Sum of Female Adults Not Equal to Female Adults in TH-FAM3",IF(F5&gt;'TH-FAM 3 (p.1)'!$B$5,"&gt; Male Adults in TH-FAM3",IF(SUM($F$5:$F$9)&lt;&gt;'TH-FAM 3 (p.1)'!$B$5,"Sum of Male Adults Not Equal to Male Adults in TH-FAM3",IF(I5&gt;'TH-FAM 3 (p.1)'!$B$6,"&gt; Adults (Missing Gender) in TH-FAM3",IF(SUM($I$5:$I$9)&lt;&gt;'TH-FAM 3 (p.1)'!$B$6,"Sum of Adults (Missing Gender) Not Equal to Adults (Missing Gender) in TH-FAM3","")))))))</f>
      </c>
    </row>
    <row r="6" spans="1:15" ht="15">
      <c r="A6" s="124"/>
      <c r="B6" s="145" t="s">
        <v>130</v>
      </c>
      <c r="C6" s="122"/>
      <c r="D6" s="211">
        <f>IF(C6="","",IF('TH-FAM 1'!$D$13="","",C6*'TH-FAM 1'!$D$13))</f>
      </c>
      <c r="E6" s="123">
        <f>IF('TH-FAM 3 (p.1)'!$C$4="","",IF('TH-FAM 3 (p.1)'!$C$4=0,"N/A",IF(D6="","",D6/'TH-FAM 3 (p.1)'!$C$4)))</f>
      </c>
      <c r="F6" s="122"/>
      <c r="G6" s="211">
        <f>IF(F6="","",IF('TH-FAM 1'!$D$13="","",F6*'TH-FAM 1'!$D$13))</f>
      </c>
      <c r="H6" s="123">
        <f>IF('TH-FAM 3 (p.1)'!$C$5="","",IF('TH-FAM 3 (p.1)'!$C$5=0,"N/A",IF(G6="","",G6/'TH-FAM 3 (p.1)'!$C$5)))</f>
      </c>
      <c r="I6" s="122"/>
      <c r="J6" s="211">
        <f>IF(I6="","",IF('TH-FAM 1'!$D$13="","",I6*'TH-FAM 1'!$D$13))</f>
      </c>
      <c r="K6" s="123">
        <f>IF('TH-FAM 3 (p.1)'!$C$6="","",IF('TH-FAM 3 (p.1)'!$C$6=0,"N/A",IF(J6="","",J6/'TH-FAM 3 (p.1)'!$C$6)))</f>
      </c>
      <c r="L6" s="146"/>
      <c r="M6" s="298"/>
      <c r="O6" s="119">
        <f>IF(AND($C$5="",$C$6="",$C$7="",$C$8="",$C$9="",$F$5="",$F$6="",$F$7="",$F$8="",$F$9="",$I$5="",$I$6="",$I$7="",$I$8="",$I$9=""),"",IF(C6&gt;'TH-FAM 3 (p.1)'!$B$4,"&gt; Female Adults in TH-FAM3",IF(SUM($C$5:$C$9)&lt;&gt;'TH-FAM 3 (p.1)'!$B$4,"Sum of Female Adults Not Equal to Female Adults in TH-FAM3",IF(F6&gt;'TH-FAM 3 (p.1)'!$B$5,"&gt; Male Adults in TH-FAM3",IF(SUM($F$5:$F$9)&lt;&gt;'TH-FAM 3 (p.1)'!$B$5,"Sum of Male Adults Not Equal to Male Adults in TH-FAM3",IF(I6&gt;'TH-FAM 3 (p.1)'!$B$6,"&gt; Adults (Missing Gender) in TH-FAM3",IF(SUM($I$5:$I$9)&lt;&gt;'TH-FAM 3 (p.1)'!$B$6,"Sum of Adults (Missing Gender) Not Equal to Adults (Missing Gender) in TH-FAM3","")))))))</f>
      </c>
    </row>
    <row r="7" spans="1:15" ht="30">
      <c r="A7" s="124"/>
      <c r="B7" s="145" t="s">
        <v>131</v>
      </c>
      <c r="C7" s="122"/>
      <c r="D7" s="211">
        <f>IF(C7="","",IF('TH-FAM 1'!$D$13="","",C7*'TH-FAM 1'!$D$13))</f>
      </c>
      <c r="E7" s="123">
        <f>IF('TH-FAM 3 (p.1)'!$C$4="","",IF('TH-FAM 3 (p.1)'!$C$4=0,"N/A",IF(D7="","",D7/'TH-FAM 3 (p.1)'!$C$4)))</f>
      </c>
      <c r="F7" s="122"/>
      <c r="G7" s="211">
        <f>IF(F7="","",IF('TH-FAM 1'!$D$13="","",F7*'TH-FAM 1'!$D$13))</f>
      </c>
      <c r="H7" s="123">
        <f>IF('TH-FAM 3 (p.1)'!$C$5="","",IF('TH-FAM 3 (p.1)'!$C$5=0,"N/A",IF(G7="","",G7/'TH-FAM 3 (p.1)'!$C$5)))</f>
      </c>
      <c r="I7" s="122"/>
      <c r="J7" s="211">
        <f>IF(I7="","",IF('TH-FAM 1'!$D$13="","",I7*'TH-FAM 1'!$D$13))</f>
      </c>
      <c r="K7" s="123">
        <f>IF('TH-FAM 3 (p.1)'!$C$6="","",IF('TH-FAM 3 (p.1)'!$C$6=0,"N/A",IF(J7="","",J7/'TH-FAM 3 (p.1)'!$C$6)))</f>
      </c>
      <c r="L7" s="146"/>
      <c r="M7" s="298"/>
      <c r="O7" s="119">
        <f>IF(AND($C$5="",$C$6="",$C$7="",$C$8="",$C$9="",$F$5="",$F$6="",$F$7="",$F$8="",$F$9="",$I$5="",$I$6="",$I$7="",$I$8="",$I$9=""),"",IF(C7&gt;'TH-FAM 3 (p.1)'!$B$4,"&gt; Female Adults in TH-FAM3",IF(SUM($C$5:$C$9)&lt;&gt;'TH-FAM 3 (p.1)'!$B$4,"Sum of Female Adults Not Equal to Female Adults in TH-FAM3",IF(F7&gt;'TH-FAM 3 (p.1)'!$B$5,"&gt; Male Adults in TH-FAM3",IF(SUM($F$5:$F$9)&lt;&gt;'TH-FAM 3 (p.1)'!$B$5,"Sum of Male Adults Not Equal to Male Adults in TH-FAM3",IF(I7&gt;'TH-FAM 3 (p.1)'!$B$6,"&gt; Adults (Missing Gender) in TH-FAM3",IF(SUM($I$5:$I$9)&lt;&gt;'TH-FAM 3 (p.1)'!$B$6,"Sum of Adults (Missing Gender) Not Equal to Adults (Missing Gender) in TH-FAM3","")))))))</f>
      </c>
    </row>
    <row r="8" spans="1:15" ht="15">
      <c r="A8" s="124"/>
      <c r="B8" s="145" t="s">
        <v>132</v>
      </c>
      <c r="C8" s="122"/>
      <c r="D8" s="211">
        <f>IF(C8="","",IF('TH-FAM 1'!$D$13="","",C8*'TH-FAM 1'!$D$13))</f>
      </c>
      <c r="E8" s="123">
        <f>IF('TH-FAM 3 (p.1)'!$C$4="","",IF('TH-FAM 3 (p.1)'!$C$4=0,"N/A",IF(D8="","",D8/'TH-FAM 3 (p.1)'!$C$4)))</f>
      </c>
      <c r="F8" s="122"/>
      <c r="G8" s="211">
        <f>IF(F8="","",IF('TH-FAM 1'!$D$13="","",F8*'TH-FAM 1'!$D$13))</f>
      </c>
      <c r="H8" s="123">
        <f>IF('TH-FAM 3 (p.1)'!$C$5="","",IF('TH-FAM 3 (p.1)'!$C$5=0,"N/A",IF(G8="","",G8/'TH-FAM 3 (p.1)'!$C$5)))</f>
      </c>
      <c r="I8" s="122"/>
      <c r="J8" s="211">
        <f>IF(I8="","",IF('TH-FAM 1'!$D$13="","",I8*'TH-FAM 1'!$D$13))</f>
      </c>
      <c r="K8" s="123">
        <f>IF('TH-FAM 3 (p.1)'!$C$6="","",IF('TH-FAM 3 (p.1)'!$C$6=0,"N/A",IF(J8="","",J8/'TH-FAM 3 (p.1)'!$C$6)))</f>
      </c>
      <c r="L8" s="146"/>
      <c r="M8" s="298"/>
      <c r="O8" s="119">
        <f>IF(AND($C$5="",$C$6="",$C$7="",$C$8="",$C$9="",$F$5="",$F$6="",$F$7="",$F$8="",$F$9="",$I$5="",$I$6="",$I$7="",$I$8="",$I$9=""),"",IF(C8&gt;'TH-FAM 3 (p.1)'!$B$4,"&gt; Female Adults in TH-FAM3",IF(SUM($C$5:$C$9)&lt;&gt;'TH-FAM 3 (p.1)'!$B$4,"Sum of Female Adults Not Equal to Female Adults in TH-FAM3",IF(F8&gt;'TH-FAM 3 (p.1)'!$B$5,"&gt; Male Adults in TH-FAM3",IF(SUM($F$5:$F$9)&lt;&gt;'TH-FAM 3 (p.1)'!$B$5,"Sum of Male Adults Not Equal to Male Adults in TH-FAM3",IF(I8&gt;'TH-FAM 3 (p.1)'!$B$6,"&gt; Adults (Missing Gender) in TH-FAM3",IF(SUM($I$5:$I$9)&lt;&gt;'TH-FAM 3 (p.1)'!$B$6,"Sum of Adults (Missing Gender) Not Equal to Adults (Missing Gender) in TH-FAM3","")))))))</f>
      </c>
    </row>
    <row r="9" spans="1:15" ht="15">
      <c r="A9" s="124"/>
      <c r="B9" s="145" t="s">
        <v>133</v>
      </c>
      <c r="C9" s="122"/>
      <c r="D9" s="211">
        <f>IF(C9="","",IF('TH-FAM 1'!$D$13="","",C9*'TH-FAM 1'!$D$13))</f>
      </c>
      <c r="E9" s="123">
        <f>IF('TH-FAM 3 (p.1)'!$C$4="","",IF('TH-FAM 3 (p.1)'!$C$4=0,"N/A",IF(D9="","",D9/'TH-FAM 3 (p.1)'!$C$4)))</f>
      </c>
      <c r="F9" s="122"/>
      <c r="G9" s="211">
        <f>IF(F9="","",IF('TH-FAM 1'!$D$13="","",F9*'TH-FAM 1'!$D$13))</f>
      </c>
      <c r="H9" s="123">
        <f>IF('TH-FAM 3 (p.1)'!$C$5="","",IF('TH-FAM 3 (p.1)'!$C$5=0,"N/A",IF(G9="","",G9/'TH-FAM 3 (p.1)'!$C$5)))</f>
      </c>
      <c r="I9" s="122"/>
      <c r="J9" s="211">
        <f>IF(I9="","",IF('TH-FAM 1'!$D$13="","",I9*'TH-FAM 1'!$D$13))</f>
      </c>
      <c r="K9" s="123">
        <f>IF('TH-FAM 3 (p.1)'!$C$6="","",IF('TH-FAM 3 (p.1)'!$C$6=0,"N/A",IF(J9="","",J9/'TH-FAM 3 (p.1)'!$C$6)))</f>
      </c>
      <c r="L9" s="146"/>
      <c r="M9" s="298"/>
      <c r="O9" s="119">
        <f>IF(AND($C$5="",$C$6="",$C$7="",$C$8="",$C$9="",$F$5="",$F$6="",$F$7="",$F$8="",$F$9="",$I$5="",$I$6="",$I$7="",$I$8="",$I$9=""),"",IF(C9&gt;'TH-FAM 3 (p.1)'!$B$4,"&gt; Female Adults in TH-FAM3",IF(SUM($C$5:$C$9)&lt;&gt;'TH-FAM 3 (p.1)'!$B$4,"Sum of Female Adults Not Equal to Female Adults in TH-FAM3",IF(F9&gt;'TH-FAM 3 (p.1)'!$B$5,"&gt; Male Adults in TH-FAM3",IF(SUM($F$5:$F$9)&lt;&gt;'TH-FAM 3 (p.1)'!$B$5,"Sum of Male Adults Not Equal to Male Adults in TH-FAM3",IF(I9&gt;'TH-FAM 3 (p.1)'!$B$6,"&gt; Adults (Missing Gender) in TH-FAM3",IF(SUM($I$5:$I$9)&lt;&gt;'TH-FAM 3 (p.1)'!$B$6,"Sum of Adults (Missing Gender) Not Equal to Adults (Missing Gender) in TH-FAM3","")))))))</f>
      </c>
    </row>
    <row r="10" spans="1:13" ht="15">
      <c r="A10" s="147"/>
      <c r="B10" s="145" t="s">
        <v>134</v>
      </c>
      <c r="C10" s="148">
        <f>IF(AND(C5="",C6="",C7="",C8="",C9=""),"",SUM(C5:C9))</f>
      </c>
      <c r="D10" s="211">
        <f>IF(C10="","",IF('TH-FAM 1'!$D$13="","",C10*'TH-FAM 1'!$D$13))</f>
      </c>
      <c r="E10" s="123">
        <f>IF('TH-FAM 3 (p.1)'!$C$4="",1,IF('TH-FAM 3 (p.1)'!$C$4=0,"N/A",IF(D10="",1,D10/'TH-FAM 3 (p.1)'!$C$4)))</f>
        <v>1</v>
      </c>
      <c r="F10" s="148">
        <f>IF(AND(F5="",F6="",F7="",F8="",F9=""),"",SUM(F5:F9))</f>
      </c>
      <c r="G10" s="211">
        <f>IF(F10="","",IF('TH-FAM 1'!$D$13="","",F10*'TH-FAM 1'!$D$13))</f>
      </c>
      <c r="H10" s="123">
        <f>IF('TH-FAM 3 (p.1)'!$C$5="",1,IF('TH-FAM 3 (p.1)'!$C$5=0,"N/A",IF(G10="",1,G10/'TH-FAM 3 (p.1)'!$C$5)))</f>
        <v>1</v>
      </c>
      <c r="I10" s="148">
        <f>IF(AND(I5="",I6="",I7="",I8="",I9=""),"",SUM(I5:I9))</f>
      </c>
      <c r="J10" s="211">
        <f>IF(I10="","",IF('TH-FAM 1'!$D$13="","",I10*'TH-FAM 1'!$D$13))</f>
      </c>
      <c r="K10" s="123">
        <f>IF('TH-FAM 3 (p.1)'!$C$6="",1,IF('TH-FAM 3 (p.1)'!$C$6=0,"N/A",IF(J10="",1,J10/'TH-FAM 3 (p.1)'!$C$6)))</f>
        <v>1</v>
      </c>
      <c r="L10" s="149"/>
      <c r="M10" s="299"/>
    </row>
    <row r="11" spans="1:13" ht="45" customHeight="1">
      <c r="A11" s="311"/>
      <c r="B11" s="313" t="s">
        <v>167</v>
      </c>
      <c r="C11" s="150"/>
      <c r="D11" s="315"/>
      <c r="E11" s="307"/>
      <c r="F11" s="150"/>
      <c r="G11" s="315"/>
      <c r="H11" s="307"/>
      <c r="I11" s="150"/>
      <c r="J11" s="315"/>
      <c r="K11" s="307"/>
      <c r="L11" s="151"/>
      <c r="M11" s="297" t="s">
        <v>135</v>
      </c>
    </row>
    <row r="12" spans="1:13" ht="15">
      <c r="A12" s="318"/>
      <c r="B12" s="319"/>
      <c r="C12" s="152" t="s">
        <v>136</v>
      </c>
      <c r="D12" s="320"/>
      <c r="E12" s="321"/>
      <c r="F12" s="152" t="s">
        <v>136</v>
      </c>
      <c r="G12" s="320"/>
      <c r="H12" s="321"/>
      <c r="I12" s="152" t="s">
        <v>136</v>
      </c>
      <c r="J12" s="320"/>
      <c r="K12" s="321"/>
      <c r="L12" s="151"/>
      <c r="M12" s="299"/>
    </row>
    <row r="13" spans="1:13" ht="14.25">
      <c r="A13" s="291" t="s">
        <v>165</v>
      </c>
      <c r="B13" s="292"/>
      <c r="C13" s="292"/>
      <c r="D13" s="292"/>
      <c r="E13" s="292"/>
      <c r="F13" s="292"/>
      <c r="G13" s="292"/>
      <c r="H13" s="292"/>
      <c r="I13" s="292"/>
      <c r="J13" s="292"/>
      <c r="K13" s="292"/>
      <c r="L13" s="292"/>
      <c r="M13" s="310"/>
    </row>
    <row r="14" spans="1:15" ht="15">
      <c r="A14" s="120"/>
      <c r="B14" s="145" t="s">
        <v>128</v>
      </c>
      <c r="C14" s="122"/>
      <c r="D14" s="211">
        <f>IF(C14="","",IF('TH-FAM 1'!$D$13="","",C14*'TH-FAM 1'!$D$13))</f>
      </c>
      <c r="E14" s="123">
        <f>IF('TH-FAM 3 (p.1)'!$C$8="","",IF('TH-FAM 3 (p.1)'!$C$8=0,"N/A",IF(D14="","",D14/'TH-FAM 3 (p.1)'!$C$8)))</f>
      </c>
      <c r="F14" s="122"/>
      <c r="G14" s="211">
        <f>IF(F14="","",IF('TH-FAM 1'!$D$13="","",F14*'TH-FAM 1'!$D$13))</f>
      </c>
      <c r="H14" s="123">
        <f>IF('TH-FAM 3 (p.1)'!$C$9="","",IF('TH-FAM 3 (p.1)'!$C$9=0,"N/A",IF(G14="","",G14/'TH-FAM 3 (p.1)'!$C$9)))</f>
      </c>
      <c r="I14" s="122"/>
      <c r="J14" s="211">
        <f>IF(I14="","",IF('TH-FAM 1'!$D$13="","",I14*'TH-FAM 1'!$D$13))</f>
      </c>
      <c r="K14" s="123">
        <f>IF('TH-FAM 3 (p.1)'!$C$10="","",IF('TH-FAM 3 (p.1)'!$C$10=0,"N/A",IF(J14="","",J14/'TH-FAM 3 (p.1)'!$C$10)))</f>
      </c>
      <c r="L14" s="146"/>
      <c r="M14" s="297" t="s">
        <v>129</v>
      </c>
      <c r="O14" s="119">
        <f>IF(AND($C$14="",$C$15="",$C$16="",$C$17="",$C$18="",$F$14="",$F$15="",$F$16="",$F$17="",$F$18="",$I$14="",$I$15="",$I$16="",$I$17="",$I$18=""),"",IF(C14&gt;'TH-FAM 3 (p.1)'!$B$8,"&gt; Female Children in TH-FAM3",IF(SUM($C$14:$C$18)&lt;&gt;'TH-FAM 3 (p.1)'!$B$8,"Sum of Female Children Not Equal to Female Children in TH-FAM3",IF(F14&gt;'TH-FAM 3 (p.1)'!$B$9,"&gt; Male Children in TH-FAM3",IF(SUM($F$14:$F$18)&lt;&gt;'TH-FAM 3 (p.1)'!$B$9,"Sum of Male Children Not Equal to Male Children in TH-FAM3",IF(I14&gt;'TH-FAM 3 (p.1)'!$B$10,"&gt; Children (Missing Gender) in TH-FAM3",IF(SUM($I$14:$I$18)&lt;&gt;'TH-FAM 3 (p.1)'!$B$10,"Sum of Children (Missing Gender) Not Equal to Children (Missing Gender) in TH-FAM3","")))))))</f>
      </c>
    </row>
    <row r="15" spans="1:15" ht="15">
      <c r="A15" s="124"/>
      <c r="B15" s="145" t="s">
        <v>130</v>
      </c>
      <c r="C15" s="122"/>
      <c r="D15" s="211">
        <f>IF(C15="","",IF('TH-FAM 1'!$D$13="","",C15*'TH-FAM 1'!$D$13))</f>
      </c>
      <c r="E15" s="123">
        <f>IF('TH-FAM 3 (p.1)'!$C$8="","",IF('TH-FAM 3 (p.1)'!$C$8=0,"N/A",IF(D15="","",D15/'TH-FAM 3 (p.1)'!$C$8)))</f>
      </c>
      <c r="F15" s="122"/>
      <c r="G15" s="211">
        <f>IF(F15="","",IF('TH-FAM 1'!$D$13="","",F15*'TH-FAM 1'!$D$13))</f>
      </c>
      <c r="H15" s="123">
        <f>IF('TH-FAM 3 (p.1)'!$C$9="","",IF('TH-FAM 3 (p.1)'!$C$9=0,"N/A",IF(G15="","",G15/'TH-FAM 3 (p.1)'!$C$9)))</f>
      </c>
      <c r="I15" s="122"/>
      <c r="J15" s="211">
        <f>IF(I15="","",IF('TH-FAM 1'!$D$13="","",I15*'TH-FAM 1'!$D$13))</f>
      </c>
      <c r="K15" s="123">
        <f>IF('TH-FAM 3 (p.1)'!$C$10="","",IF('TH-FAM 3 (p.1)'!$C$10=0,"N/A",IF(J15="","",J15/'TH-FAM 3 (p.1)'!$C$10)))</f>
      </c>
      <c r="L15" s="153"/>
      <c r="M15" s="298"/>
      <c r="O15" s="119">
        <f>IF(AND($C$14="",$C$15="",$C$16="",$C$17="",$C$18="",$F$14="",$F$15="",$F$16="",$F$17="",$F$18="",$I$14="",$I$15="",$I$16="",$I$17="",$I$18=""),"",IF(C15&gt;'TH-FAM 3 (p.1)'!$B$8,"&gt; Female Children in TH-FAM3",IF(SUM($C$14:$C$18)&lt;&gt;'TH-FAM 3 (p.1)'!$B$8,"Sum of Female Children Not Equal to Female Children in TH-FAM3",IF(F15&gt;'TH-FAM 3 (p.1)'!$B$9,"&gt; Male Children in TH-FAM3",IF(SUM($F$14:$F$18)&lt;&gt;'TH-FAM 3 (p.1)'!$B$9,"Sum of Male Children Not Equal to Male Children in TH-FAM3",IF(I15&gt;'TH-FAM 3 (p.1)'!$B$10,"&gt; Children (Missing Gender) in TH-FAM3",IF(SUM($I$14:$I$18)&lt;&gt;'TH-FAM 3 (p.1)'!$B$10,"Sum of Children (Missing Gender) Not Equal to Children (Missing Gender) in TH-FAM3","")))))))</f>
      </c>
    </row>
    <row r="16" spans="1:15" ht="15">
      <c r="A16" s="124"/>
      <c r="B16" s="145" t="s">
        <v>131</v>
      </c>
      <c r="C16" s="122"/>
      <c r="D16" s="211">
        <f>IF(C16="","",IF('TH-FAM 1'!$D$13="","",C16*'TH-FAM 1'!$D$13))</f>
      </c>
      <c r="E16" s="123">
        <f>IF('TH-FAM 3 (p.1)'!$C$8="","",IF('TH-FAM 3 (p.1)'!$C$8=0,"N/A",IF(D16="","",D16/'TH-FAM 3 (p.1)'!$C$8)))</f>
      </c>
      <c r="F16" s="122"/>
      <c r="G16" s="211">
        <f>IF(F16="","",IF('TH-FAM 1'!$D$13="","",F16*'TH-FAM 1'!$D$13))</f>
      </c>
      <c r="H16" s="123">
        <f>IF('TH-FAM 3 (p.1)'!$C$9="","",IF('TH-FAM 3 (p.1)'!$C$9=0,"N/A",IF(G16="","",G16/'TH-FAM 3 (p.1)'!$C$9)))</f>
      </c>
      <c r="I16" s="122"/>
      <c r="J16" s="211">
        <f>IF(I16="","",IF('TH-FAM 1'!$D$13="","",I16*'TH-FAM 1'!$D$13))</f>
      </c>
      <c r="K16" s="123">
        <f>IF('TH-FAM 3 (p.1)'!$C$10="","",IF('TH-FAM 3 (p.1)'!$C$10=0,"N/A",IF(J16="","",J16/'TH-FAM 3 (p.1)'!$C$10)))</f>
      </c>
      <c r="L16" s="153"/>
      <c r="M16" s="298"/>
      <c r="O16" s="119">
        <f>IF(AND($C$14="",$C$15="",$C$16="",$C$17="",$C$18="",$F$14="",$F$15="",$F$16="",$F$17="",$F$18="",$I$14="",$I$15="",$I$16="",$I$17="",$I$18=""),"",IF(C16&gt;'TH-FAM 3 (p.1)'!$B$8,"&gt; Female Children in TH-FAM3",IF(SUM($C$14:$C$18)&lt;&gt;'TH-FAM 3 (p.1)'!$B$8,"Sum of Female Children Not Equal to Female Children in TH-FAM3",IF(F16&gt;'TH-FAM 3 (p.1)'!$B$9,"&gt; Male Children in TH-FAM3",IF(SUM($F$14:$F$18)&lt;&gt;'TH-FAM 3 (p.1)'!$B$9,"Sum of Male Children Not Equal to Male Children in TH-FAM3",IF(I16&gt;'TH-FAM 3 (p.1)'!$B$10,"&gt; Children (Missing Gender) in TH-FAM3",IF(SUM($I$14:$I$18)&lt;&gt;'TH-FAM 3 (p.1)'!$B$10,"Sum of Children (Missing Gender) Not Equal to Children (Missing Gender) in TH-FAM3","")))))))</f>
      </c>
    </row>
    <row r="17" spans="1:15" ht="15">
      <c r="A17" s="124"/>
      <c r="B17" s="145" t="s">
        <v>132</v>
      </c>
      <c r="C17" s="122"/>
      <c r="D17" s="211">
        <f>IF(C17="","",IF('TH-FAM 1'!$D$13="","",C17*'TH-FAM 1'!$D$13))</f>
      </c>
      <c r="E17" s="123">
        <f>IF('TH-FAM 3 (p.1)'!$C$8="","",IF('TH-FAM 3 (p.1)'!$C$8=0,"N/A",IF(D17="","",D17/'TH-FAM 3 (p.1)'!$C$8)))</f>
      </c>
      <c r="F17" s="122"/>
      <c r="G17" s="211">
        <f>IF(F17="","",IF('TH-FAM 1'!$D$13="","",F17*'TH-FAM 1'!$D$13))</f>
      </c>
      <c r="H17" s="123">
        <f>IF('TH-FAM 3 (p.1)'!$C$9="","",IF('TH-FAM 3 (p.1)'!$C$9=0,"N/A",IF(G17="","",G17/'TH-FAM 3 (p.1)'!$C$9)))</f>
      </c>
      <c r="I17" s="122"/>
      <c r="J17" s="211">
        <f>IF(I17="","",IF('TH-FAM 1'!$D$13="","",I17*'TH-FAM 1'!$D$13))</f>
      </c>
      <c r="K17" s="123">
        <f>IF('TH-FAM 3 (p.1)'!$C$10="","",IF('TH-FAM 3 (p.1)'!$C$10=0,"N/A",IF(J17="","",J17/'TH-FAM 3 (p.1)'!$C$10)))</f>
      </c>
      <c r="L17" s="153"/>
      <c r="M17" s="298"/>
      <c r="O17" s="119">
        <f>IF(AND($C$14="",$C$15="",$C$16="",$C$17="",$C$18="",$F$14="",$F$15="",$F$16="",$F$17="",$F$18="",$I$14="",$I$15="",$I$16="",$I$17="",$I$18=""),"",IF(C17&gt;'TH-FAM 3 (p.1)'!$B$8,"&gt; Female Children in TH-FAM3",IF(SUM($C$14:$C$18)&lt;&gt;'TH-FAM 3 (p.1)'!$B$8,"Sum of Female Children Not Equal to Female Children in TH-FAM3",IF(F17&gt;'TH-FAM 3 (p.1)'!$B$9,"&gt; Male Children in TH-FAM3",IF(SUM($F$14:$F$18)&lt;&gt;'TH-FAM 3 (p.1)'!$B$9,"Sum of Male Children Not Equal to Male Children in TH-FAM3",IF(I17&gt;'TH-FAM 3 (p.1)'!$B$10,"&gt; Children (Missing Gender) in TH-FAM3",IF(SUM($I$14:$I$18)&lt;&gt;'TH-FAM 3 (p.1)'!$B$10,"Sum of Children (Missing Gender) Not Equal to Children (Missing Gender) in TH-FAM3","")))))))</f>
      </c>
    </row>
    <row r="18" spans="1:15" ht="15">
      <c r="A18" s="124"/>
      <c r="B18" s="145" t="s">
        <v>133</v>
      </c>
      <c r="C18" s="122"/>
      <c r="D18" s="211">
        <f>IF(C18="","",IF('TH-FAM 1'!$D$13="","",C18*'TH-FAM 1'!$D$13))</f>
      </c>
      <c r="E18" s="123">
        <f>IF('TH-FAM 3 (p.1)'!$C$8="","",IF('TH-FAM 3 (p.1)'!$C$8=0,"N/A",IF(D18="","",D18/'TH-FAM 3 (p.1)'!$C$8)))</f>
      </c>
      <c r="F18" s="122"/>
      <c r="G18" s="211">
        <f>IF(F18="","",IF('TH-FAM 1'!$D$13="","",F18*'TH-FAM 1'!$D$13))</f>
      </c>
      <c r="H18" s="123">
        <f>IF('TH-FAM 3 (p.1)'!$C$9="","",IF('TH-FAM 3 (p.1)'!$C$9=0,"N/A",IF(G18="","",G18/'TH-FAM 3 (p.1)'!$C$9)))</f>
      </c>
      <c r="I18" s="122"/>
      <c r="J18" s="211">
        <f>IF(I18="","",IF('TH-FAM 1'!$D$13="","",I18*'TH-FAM 1'!$D$13))</f>
      </c>
      <c r="K18" s="123">
        <f>IF('TH-FAM 3 (p.1)'!$C$10="","",IF('TH-FAM 3 (p.1)'!$C$10=0,"N/A",IF(J18="","",J18/'TH-FAM 3 (p.1)'!$C$10)))</f>
      </c>
      <c r="L18" s="153"/>
      <c r="M18" s="298"/>
      <c r="O18" s="119">
        <f>IF(AND($C$14="",$C$15="",$C$16="",$C$17="",$C$18="",$F$14="",$F$15="",$F$16="",$F$17="",$F$18="",$I$14="",$I$15="",$I$16="",$I$17="",$I$18=""),"",IF(C18&gt;'TH-FAM 3 (p.1)'!$B$8,"&gt; Female Children in TH-FAM3",IF(SUM($C$14:$C$18)&lt;&gt;'TH-FAM 3 (p.1)'!$B$8,"Sum of Female Children Not Equal to Female Children in TH-FAM3",IF(F18&gt;'TH-FAM 3 (p.1)'!$B$9,"&gt; Male Children in TH-FAM3",IF(SUM($F$14:$F$18)&lt;&gt;'TH-FAM 3 (p.1)'!$B$9,"Sum of Male Children Not Equal to Male Children in TH-FAM3",IF(I18&gt;'TH-FAM 3 (p.1)'!$B$10,"&gt; Children (Missing Gender) in TH-FAM3",IF(SUM($I$14:$I$18)&lt;&gt;'TH-FAM 3 (p.1)'!$B$10,"Sum of Children (Missing Gender) Not Equal to Children (Missing Gender) in TH-FAM3","")))))))</f>
      </c>
    </row>
    <row r="19" spans="1:13" ht="15">
      <c r="A19" s="124"/>
      <c r="B19" s="145" t="s">
        <v>134</v>
      </c>
      <c r="C19" s="148">
        <f>IF(AND(C14="",C15="",C16="",C17="",C18=""),"",SUM(C14:C18))</f>
      </c>
      <c r="D19" s="211">
        <f>IF(C19="","",IF('TH-FAM 1'!$D$13="","",C19*'TH-FAM 1'!$D$13))</f>
      </c>
      <c r="E19" s="123">
        <f>IF('TH-FAM 3 (p.1)'!$C$8="",1,IF('TH-FAM 3 (p.1)'!$C$8=0,"N/A",IF(D19="",1,D19/'TH-FAM 3 (p.1)'!$C$8)))</f>
        <v>1</v>
      </c>
      <c r="F19" s="148">
        <f>IF(AND(F14="",F15="",F16="",F17="",F18=""),"",SUM(F14:F18))</f>
      </c>
      <c r="G19" s="211">
        <f>IF(F19="","",IF('TH-FAM 1'!$D$13="","",F19*'TH-FAM 1'!$D$13))</f>
      </c>
      <c r="H19" s="123">
        <f>IF('TH-FAM 3 (p.1)'!$C$9="",1,IF('TH-FAM 3 (p.1)'!$C$9=0,"N/A",IF(G19="",1,G19/'TH-FAM 3 (p.1)'!$C$9)))</f>
        <v>1</v>
      </c>
      <c r="I19" s="148">
        <f>IF(AND(I14="",I15="",I16="",I17="",I18=""),"",SUM(I14:I18))</f>
      </c>
      <c r="J19" s="211">
        <f>IF(I19="","",IF('TH-FAM 1'!$D$13="","",I19*'TH-FAM 1'!$D$13))</f>
      </c>
      <c r="K19" s="123">
        <f>IF('TH-FAM 3 (p.1)'!$C$10="",1,IF('TH-FAM 3 (p.1)'!$C$10=0,"N/A",IF(J19="",1,J19/'TH-FAM 3 (p.1)'!$C$10)))</f>
        <v>1</v>
      </c>
      <c r="L19" s="149"/>
      <c r="M19" s="299"/>
    </row>
    <row r="20" spans="1:13" ht="45" customHeight="1">
      <c r="A20" s="311"/>
      <c r="B20" s="313" t="s">
        <v>167</v>
      </c>
      <c r="C20" s="150"/>
      <c r="D20" s="315"/>
      <c r="E20" s="307"/>
      <c r="F20" s="150"/>
      <c r="G20" s="315"/>
      <c r="H20" s="307"/>
      <c r="I20" s="150"/>
      <c r="J20" s="315"/>
      <c r="K20" s="307"/>
      <c r="L20" s="151"/>
      <c r="M20" s="297" t="s">
        <v>135</v>
      </c>
    </row>
    <row r="21" spans="1:13" ht="15.75" thickBot="1">
      <c r="A21" s="312"/>
      <c r="B21" s="314"/>
      <c r="C21" s="154" t="s">
        <v>136</v>
      </c>
      <c r="D21" s="316"/>
      <c r="E21" s="308"/>
      <c r="F21" s="154" t="s">
        <v>136</v>
      </c>
      <c r="G21" s="316"/>
      <c r="H21" s="308"/>
      <c r="I21" s="154" t="s">
        <v>136</v>
      </c>
      <c r="J21" s="316"/>
      <c r="K21" s="308"/>
      <c r="L21" s="155"/>
      <c r="M21" s="299"/>
    </row>
    <row r="22" spans="1:13" ht="13.5" thickTop="1">
      <c r="A22" s="309"/>
      <c r="B22" s="309"/>
      <c r="C22" s="309"/>
      <c r="D22" s="309"/>
      <c r="E22" s="309"/>
      <c r="F22" s="309"/>
      <c r="G22" s="309"/>
      <c r="H22" s="309"/>
      <c r="I22" s="309"/>
      <c r="J22" s="309"/>
      <c r="K22" s="309"/>
      <c r="L22" s="309"/>
      <c r="M22" s="309"/>
    </row>
    <row r="23" spans="1:13" ht="39.75" customHeight="1">
      <c r="A23" s="289" t="s">
        <v>184</v>
      </c>
      <c r="B23" s="290"/>
      <c r="C23" s="290"/>
      <c r="D23" s="290"/>
      <c r="E23" s="290"/>
      <c r="F23" s="290"/>
      <c r="G23" s="290"/>
      <c r="H23" s="290"/>
      <c r="I23" s="290"/>
      <c r="J23" s="290"/>
      <c r="K23" s="290"/>
      <c r="L23" s="290"/>
      <c r="M23" s="290"/>
    </row>
  </sheetData>
  <sheetProtection password="E461" sheet="1" objects="1" scenarios="1"/>
  <mergeCells count="29">
    <mergeCell ref="A1:M1"/>
    <mergeCell ref="C2:E2"/>
    <mergeCell ref="F2:H2"/>
    <mergeCell ref="I2:K2"/>
    <mergeCell ref="M2:M3"/>
    <mergeCell ref="A4:M4"/>
    <mergeCell ref="M5:M10"/>
    <mergeCell ref="A11:A12"/>
    <mergeCell ref="B11:B12"/>
    <mergeCell ref="D11:D12"/>
    <mergeCell ref="E11:E12"/>
    <mergeCell ref="G11:G12"/>
    <mergeCell ref="H11:H12"/>
    <mergeCell ref="J11:J12"/>
    <mergeCell ref="K11:K12"/>
    <mergeCell ref="M11:M12"/>
    <mergeCell ref="A13:M13"/>
    <mergeCell ref="M14:M19"/>
    <mergeCell ref="A20:A21"/>
    <mergeCell ref="B20:B21"/>
    <mergeCell ref="D20:D21"/>
    <mergeCell ref="E20:E21"/>
    <mergeCell ref="G20:G21"/>
    <mergeCell ref="H20:H21"/>
    <mergeCell ref="J20:J21"/>
    <mergeCell ref="K20:K21"/>
    <mergeCell ref="M20:M21"/>
    <mergeCell ref="A22:M22"/>
    <mergeCell ref="A23:M23"/>
  </mergeCells>
  <printOptions horizontalCentered="1" verticalCentered="1"/>
  <pageMargins left="0.75" right="0.75" top="1" bottom="1" header="0.5" footer="0.5"/>
  <pageSetup fitToHeight="1" fitToWidth="1" horizontalDpi="600" verticalDpi="600" orientation="landscape" scale="8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J13"/>
  <sheetViews>
    <sheetView zoomScale="90" zoomScaleNormal="90" workbookViewId="0" topLeftCell="A1">
      <selection activeCell="J1" sqref="J1"/>
    </sheetView>
  </sheetViews>
  <sheetFormatPr defaultColWidth="9.140625" defaultRowHeight="12.75"/>
  <cols>
    <col min="1" max="1" width="3.7109375" style="1" customWidth="1"/>
    <col min="2" max="2" width="27.7109375" style="1" customWidth="1"/>
    <col min="3" max="3" width="16.7109375" style="135" customWidth="1"/>
    <col min="4" max="4" width="16.7109375" style="213" customWidth="1"/>
    <col min="5" max="5" width="16.7109375" style="136" customWidth="1"/>
    <col min="6" max="6" width="1.7109375" style="1" customWidth="1"/>
    <col min="7" max="7" width="38.7109375" style="1" customWidth="1"/>
    <col min="8" max="8" width="1.7109375" style="134" customWidth="1"/>
    <col min="9" max="9" width="1.7109375" style="1" customWidth="1"/>
    <col min="10" max="10" width="50.7109375" style="119" customWidth="1"/>
    <col min="11" max="16384" width="9.140625" style="1" customWidth="1"/>
  </cols>
  <sheetData>
    <row r="1" spans="1:10" ht="39.75" customHeight="1" thickBot="1" thickTop="1">
      <c r="A1" s="330" t="s">
        <v>168</v>
      </c>
      <c r="B1" s="331"/>
      <c r="C1" s="331"/>
      <c r="D1" s="331"/>
      <c r="E1" s="331"/>
      <c r="F1" s="331"/>
      <c r="G1" s="331"/>
      <c r="H1" s="332"/>
      <c r="J1" s="112" t="s">
        <v>0</v>
      </c>
    </row>
    <row r="2" spans="1:8" ht="143.25" thickTop="1">
      <c r="A2" s="156"/>
      <c r="B2" s="157"/>
      <c r="C2" s="158" t="s">
        <v>137</v>
      </c>
      <c r="D2" s="215" t="s">
        <v>138</v>
      </c>
      <c r="E2" s="159" t="s">
        <v>169</v>
      </c>
      <c r="F2" s="160"/>
      <c r="G2" s="160" t="s">
        <v>3</v>
      </c>
      <c r="H2" s="161"/>
    </row>
    <row r="3" spans="1:8" ht="14.25">
      <c r="A3" s="333" t="s">
        <v>170</v>
      </c>
      <c r="B3" s="334"/>
      <c r="C3" s="334"/>
      <c r="D3" s="334"/>
      <c r="E3" s="334"/>
      <c r="F3" s="334"/>
      <c r="G3" s="334"/>
      <c r="H3" s="335"/>
    </row>
    <row r="4" spans="1:10" ht="75">
      <c r="A4" s="162"/>
      <c r="B4" s="163" t="s">
        <v>139</v>
      </c>
      <c r="C4" s="164"/>
      <c r="D4" s="216">
        <f>IF(C4="","",IF('TH-FAM 1'!$D$13="","",C4*'TH-FAM 1'!$D$13))</f>
      </c>
      <c r="E4" s="165">
        <f>IF($D$4="",1,IF(D4="",1,D4/$D$4))</f>
        <v>1</v>
      </c>
      <c r="F4" s="166"/>
      <c r="G4" s="167" t="s">
        <v>140</v>
      </c>
      <c r="H4" s="168"/>
      <c r="J4" s="119">
        <f>IF(C4="","",IF(C4&gt;'TH-FAM 1'!D3,"&gt; Step 1 in TH-FAM1",""))</f>
      </c>
    </row>
    <row r="5" spans="1:10" ht="75">
      <c r="A5" s="169"/>
      <c r="B5" s="170" t="s">
        <v>179</v>
      </c>
      <c r="C5" s="150"/>
      <c r="D5" s="217">
        <f>IF(C5="","",IF(AND('TH-FAM 1'!$D$8="",'TH-FAM 1'!$D$3=""),"",C5*'TH-FAM 1'!$D$8/'TH-FAM 1'!$D$3))</f>
      </c>
      <c r="E5" s="171">
        <f>IF($D$4="","",IF(D5="","",D5/$D$4))</f>
      </c>
      <c r="F5" s="151"/>
      <c r="G5" s="167" t="s">
        <v>140</v>
      </c>
      <c r="H5" s="168"/>
      <c r="J5" s="119">
        <f>IF(C5="","",IF(C5&gt;C$4,"&gt; Total Households Above",""))</f>
      </c>
    </row>
    <row r="6" spans="1:8" ht="15.75" customHeight="1">
      <c r="A6" s="336" t="s">
        <v>141</v>
      </c>
      <c r="B6" s="337"/>
      <c r="C6" s="337"/>
      <c r="D6" s="337"/>
      <c r="E6" s="337"/>
      <c r="F6" s="337"/>
      <c r="G6" s="337"/>
      <c r="H6" s="338"/>
    </row>
    <row r="7" spans="1:8" ht="15">
      <c r="A7" s="339"/>
      <c r="B7" s="340"/>
      <c r="C7" s="340"/>
      <c r="D7" s="340"/>
      <c r="E7" s="340"/>
      <c r="F7" s="340"/>
      <c r="G7" s="340"/>
      <c r="H7" s="341"/>
    </row>
    <row r="8" spans="1:8" ht="90" customHeight="1">
      <c r="A8" s="172"/>
      <c r="B8" s="328" t="s">
        <v>171</v>
      </c>
      <c r="C8" s="328"/>
      <c r="D8" s="328"/>
      <c r="E8" s="328"/>
      <c r="F8" s="328"/>
      <c r="G8" s="328"/>
      <c r="H8" s="173"/>
    </row>
    <row r="9" spans="1:8" ht="90" customHeight="1">
      <c r="A9" s="172"/>
      <c r="B9" s="328" t="s">
        <v>142</v>
      </c>
      <c r="C9" s="328"/>
      <c r="D9" s="328"/>
      <c r="E9" s="328"/>
      <c r="F9" s="328"/>
      <c r="G9" s="328"/>
      <c r="H9" s="173"/>
    </row>
    <row r="10" spans="1:10" s="176" customFormat="1" ht="49.5" customHeight="1">
      <c r="A10" s="174"/>
      <c r="B10" s="328" t="s">
        <v>143</v>
      </c>
      <c r="C10" s="328"/>
      <c r="D10" s="328"/>
      <c r="E10" s="328"/>
      <c r="F10" s="328"/>
      <c r="G10" s="328"/>
      <c r="H10" s="175"/>
      <c r="J10" s="177"/>
    </row>
    <row r="11" spans="1:8" ht="13.5" thickBot="1">
      <c r="A11" s="178"/>
      <c r="B11" s="329"/>
      <c r="C11" s="329"/>
      <c r="D11" s="329"/>
      <c r="E11" s="329"/>
      <c r="F11" s="329"/>
      <c r="G11" s="329"/>
      <c r="H11" s="179"/>
    </row>
    <row r="12" spans="1:7" ht="13.5" thickTop="1">
      <c r="A12" s="327"/>
      <c r="B12" s="327"/>
      <c r="C12" s="327"/>
      <c r="D12" s="327"/>
      <c r="E12" s="327"/>
      <c r="F12" s="327"/>
      <c r="G12" s="327"/>
    </row>
    <row r="13" spans="1:8" ht="79.5" customHeight="1">
      <c r="A13" s="289" t="s">
        <v>185</v>
      </c>
      <c r="B13" s="289"/>
      <c r="C13" s="289"/>
      <c r="D13" s="289"/>
      <c r="E13" s="289"/>
      <c r="F13" s="289"/>
      <c r="G13" s="289"/>
      <c r="H13" s="289"/>
    </row>
  </sheetData>
  <sheetProtection password="9C61" sheet="1" objects="1" scenarios="1"/>
  <mergeCells count="10">
    <mergeCell ref="A1:H1"/>
    <mergeCell ref="A3:H3"/>
    <mergeCell ref="A6:H6"/>
    <mergeCell ref="A7:H7"/>
    <mergeCell ref="A12:G12"/>
    <mergeCell ref="A13:H13"/>
    <mergeCell ref="B8:G8"/>
    <mergeCell ref="B9:G9"/>
    <mergeCell ref="B10:G10"/>
    <mergeCell ref="B11:G11"/>
  </mergeCells>
  <printOptions horizontalCentered="1" verticalCentered="1"/>
  <pageMargins left="0.75" right="0.75" top="1" bottom="1" header="0.5" footer="0.5"/>
  <pageSetup fitToHeight="1" fitToWidth="1" horizontalDpi="600" verticalDpi="600" orientation="landscape" scale="74" r:id="rId3"/>
  <legacyDrawing r:id="rId2"/>
</worksheet>
</file>

<file path=xl/worksheets/sheet9.xml><?xml version="1.0" encoding="utf-8"?>
<worksheet xmlns="http://schemas.openxmlformats.org/spreadsheetml/2006/main" xmlns:r="http://schemas.openxmlformats.org/officeDocument/2006/relationships">
  <dimension ref="A1:D100"/>
  <sheetViews>
    <sheetView zoomScale="90" zoomScaleNormal="90" workbookViewId="0" topLeftCell="A1">
      <selection activeCell="F1" sqref="F1"/>
    </sheetView>
  </sheetViews>
  <sheetFormatPr defaultColWidth="9.140625" defaultRowHeight="12.75"/>
  <cols>
    <col min="1" max="1" width="1.7109375" style="200" customWidth="1"/>
    <col min="2" max="2" width="24.7109375" style="201" bestFit="1" customWidth="1"/>
    <col min="3" max="3" width="1.7109375" style="202" customWidth="1"/>
    <col min="4" max="4" width="65.7109375" style="223" customWidth="1"/>
    <col min="5" max="5" width="1.7109375" style="181" customWidth="1"/>
    <col min="6" max="16384" width="9.140625" style="181" customWidth="1"/>
  </cols>
  <sheetData>
    <row r="1" spans="1:4" ht="39.75" customHeight="1" thickBot="1" thickTop="1">
      <c r="A1" s="180"/>
      <c r="B1" s="240" t="s">
        <v>144</v>
      </c>
      <c r="C1" s="240"/>
      <c r="D1" s="241"/>
    </row>
    <row r="2" spans="1:4" s="185" customFormat="1" ht="6" customHeight="1" thickTop="1">
      <c r="A2" s="182"/>
      <c r="B2" s="183"/>
      <c r="C2" s="184"/>
      <c r="D2" s="218"/>
    </row>
    <row r="3" spans="1:4" s="185" customFormat="1" ht="12.75" hidden="1">
      <c r="A3" s="186">
        <f>IF(AND(D5="",D6="",D8="",D9="",D10="",D11="",D12="",D13="",D15="",D16="",D17="",D18="",D19="",D20="",D21="",D22="",D23="",D24="",D25="",D26="",D28="",D29="",D30="",D31="",D32="",D33="",D34="",D35="",D36="",D37=""),1,"")</f>
        <v>1</v>
      </c>
      <c r="B3" s="187">
        <f>IF(AND(D38="",D39="",D40="",D42="",D43="",D44="",D45="",D46="",D47="",D48="",D49="",D50="",D51="",D53="",D54="",D55="",D56="",D57="",D58="",D60="",D61="",D62="",D63="",D64="",D65="",D66="",D67="",D68="",D69=""),1,"")</f>
        <v>1</v>
      </c>
      <c r="C3" s="187">
        <f>IF(AND(D70="",D71="",D72="",D73="",D74="",D75="",D76="",D77="",D78="",D79="",D80="",D81="",D82="",D83="",D84="",D85="",D87="",D88="",D89="",D90="",D91="",D92="",D93="",D94="",D95="",D96="",D98="",D99=""),1,"")</f>
        <v>1</v>
      </c>
      <c r="D3" s="219">
        <f>87+7-COUNTBLANK(D5:D99)</f>
        <v>-1</v>
      </c>
    </row>
    <row r="4" spans="1:4" s="185" customFormat="1" ht="39.75" customHeight="1">
      <c r="A4" s="188"/>
      <c r="B4" s="342" t="str">
        <f>IF(AND(A3=1,B3=1,C3=1),"Congratulations! There are no errors!",IF(D3=1,"There is "&amp;D3&amp;" potential error. Please review the error below and correct it! Please be aware that one error can affect multiple cells.","There are "&amp;D3&amp;" potential errors. Please review the errors below and correct them! Please be aware that one error can affect multiple cells."))</f>
        <v>Congratulations! There are no errors!</v>
      </c>
      <c r="C4" s="342"/>
      <c r="D4" s="343"/>
    </row>
    <row r="5" spans="1:4" s="185" customFormat="1" ht="14.25">
      <c r="A5" s="188"/>
      <c r="B5" s="189" t="s">
        <v>188</v>
      </c>
      <c r="C5" s="190"/>
      <c r="D5" s="220">
        <f>'TH-FAM 1'!G3</f>
      </c>
    </row>
    <row r="6" spans="1:4" s="185" customFormat="1" ht="14.25">
      <c r="A6" s="188"/>
      <c r="B6" s="189" t="s">
        <v>189</v>
      </c>
      <c r="C6" s="190"/>
      <c r="D6" s="220">
        <f>'TH-FAM 1'!G10</f>
      </c>
    </row>
    <row r="7" spans="1:4" s="185" customFormat="1" ht="14.25">
      <c r="A7" s="188"/>
      <c r="B7" s="189"/>
      <c r="C7" s="190"/>
      <c r="D7" s="220"/>
    </row>
    <row r="8" spans="1:4" s="185" customFormat="1" ht="14.25">
      <c r="A8" s="188"/>
      <c r="B8" s="189" t="s">
        <v>190</v>
      </c>
      <c r="C8" s="190"/>
      <c r="D8" s="220">
        <f>'TH-FAM 2 (p.1)'!I5</f>
      </c>
    </row>
    <row r="9" spans="1:4" s="185" customFormat="1" ht="14.25">
      <c r="A9" s="188"/>
      <c r="B9" s="189" t="s">
        <v>191</v>
      </c>
      <c r="C9" s="190"/>
      <c r="D9" s="220">
        <f>'TH-FAM 2 (p.1)'!I6</f>
      </c>
    </row>
    <row r="10" spans="1:4" s="185" customFormat="1" ht="14.25">
      <c r="A10" s="188"/>
      <c r="B10" s="189" t="s">
        <v>192</v>
      </c>
      <c r="C10" s="190"/>
      <c r="D10" s="220">
        <f>'TH-FAM 2 (p.1)'!I8</f>
      </c>
    </row>
    <row r="11" spans="1:4" s="185" customFormat="1" ht="14.25">
      <c r="A11" s="188"/>
      <c r="B11" s="189" t="s">
        <v>193</v>
      </c>
      <c r="C11" s="190"/>
      <c r="D11" s="220">
        <f>'TH-FAM 2 (p.1)'!I9</f>
      </c>
    </row>
    <row r="12" spans="1:4" s="185" customFormat="1" ht="14.25">
      <c r="A12" s="188"/>
      <c r="B12" s="189" t="s">
        <v>194</v>
      </c>
      <c r="C12" s="190"/>
      <c r="D12" s="220">
        <f>'TH-FAM 2 (p.1)'!I10</f>
      </c>
    </row>
    <row r="13" spans="1:4" s="185" customFormat="1" ht="14.25">
      <c r="A13" s="188"/>
      <c r="B13" s="189" t="s">
        <v>195</v>
      </c>
      <c r="C13" s="190"/>
      <c r="D13" s="220">
        <f>'TH-FAM 2 (p.1)'!I11</f>
      </c>
    </row>
    <row r="14" spans="1:4" s="185" customFormat="1" ht="15">
      <c r="A14" s="188"/>
      <c r="B14" s="191"/>
      <c r="C14" s="190"/>
      <c r="D14" s="220"/>
    </row>
    <row r="15" spans="1:4" s="185" customFormat="1" ht="14.25">
      <c r="A15" s="188"/>
      <c r="B15" s="189" t="s">
        <v>196</v>
      </c>
      <c r="C15" s="190"/>
      <c r="D15" s="220">
        <f>'TH-FAM 3 (p.1)'!H4</f>
      </c>
    </row>
    <row r="16" spans="1:4" s="185" customFormat="1" ht="14.25">
      <c r="A16" s="188"/>
      <c r="B16" s="189" t="s">
        <v>197</v>
      </c>
      <c r="C16" s="192"/>
      <c r="D16" s="220">
        <f>'TH-FAM 3 (p.1)'!H5</f>
      </c>
    </row>
    <row r="17" spans="1:4" s="185" customFormat="1" ht="14.25">
      <c r="A17" s="188"/>
      <c r="B17" s="189" t="s">
        <v>198</v>
      </c>
      <c r="C17" s="190"/>
      <c r="D17" s="220">
        <f>'TH-FAM 3 (p.1)'!H6</f>
      </c>
    </row>
    <row r="18" spans="1:4" s="185" customFormat="1" ht="14.25">
      <c r="A18" s="188"/>
      <c r="B18" s="189" t="s">
        <v>199</v>
      </c>
      <c r="C18" s="190"/>
      <c r="D18" s="220">
        <f>'TH-FAM 3 (p.1)'!H8</f>
      </c>
    </row>
    <row r="19" spans="1:4" s="185" customFormat="1" ht="14.25">
      <c r="A19" s="188"/>
      <c r="B19" s="189" t="s">
        <v>200</v>
      </c>
      <c r="C19" s="190"/>
      <c r="D19" s="220">
        <f>'TH-FAM 3 (p.1)'!H9</f>
      </c>
    </row>
    <row r="20" spans="1:4" s="185" customFormat="1" ht="14.25">
      <c r="A20" s="188"/>
      <c r="B20" s="189" t="s">
        <v>201</v>
      </c>
      <c r="C20" s="190"/>
      <c r="D20" s="220">
        <f>'TH-FAM 3 (p.1)'!H10</f>
      </c>
    </row>
    <row r="21" spans="1:4" s="185" customFormat="1" ht="14.25">
      <c r="A21" s="188"/>
      <c r="B21" s="189" t="s">
        <v>202</v>
      </c>
      <c r="C21" s="190"/>
      <c r="D21" s="220">
        <f>'TH-FAM 3 (p.1)'!H12</f>
      </c>
    </row>
    <row r="22" spans="1:4" s="185" customFormat="1" ht="14.25">
      <c r="A22" s="188"/>
      <c r="B22" s="189" t="s">
        <v>203</v>
      </c>
      <c r="C22" s="190"/>
      <c r="D22" s="220">
        <f>'TH-FAM 3 (p.1)'!H13</f>
      </c>
    </row>
    <row r="23" spans="1:4" s="185" customFormat="1" ht="14.25">
      <c r="A23" s="188"/>
      <c r="B23" s="189" t="s">
        <v>204</v>
      </c>
      <c r="C23" s="190"/>
      <c r="D23" s="220">
        <f>'TH-FAM 3 (p.1)'!H14</f>
      </c>
    </row>
    <row r="24" spans="1:4" s="185" customFormat="1" ht="14.25">
      <c r="A24" s="188"/>
      <c r="B24" s="189" t="s">
        <v>205</v>
      </c>
      <c r="C24" s="190"/>
      <c r="D24" s="220">
        <f>'TH-FAM 3 (p.1)'!H16</f>
      </c>
    </row>
    <row r="25" spans="1:4" s="185" customFormat="1" ht="14.25">
      <c r="A25" s="188"/>
      <c r="B25" s="189" t="s">
        <v>206</v>
      </c>
      <c r="C25" s="190"/>
      <c r="D25" s="220">
        <f>'TH-FAM 3 (p.1)'!H17</f>
      </c>
    </row>
    <row r="26" spans="1:4" s="185" customFormat="1" ht="14.25">
      <c r="A26" s="188"/>
      <c r="B26" s="189" t="s">
        <v>207</v>
      </c>
      <c r="C26" s="190"/>
      <c r="D26" s="220">
        <f>'TH-FAM 3 (p.1)'!H18</f>
      </c>
    </row>
    <row r="27" spans="1:4" s="185" customFormat="1" ht="14.25">
      <c r="A27" s="188"/>
      <c r="B27" s="189" t="s">
        <v>208</v>
      </c>
      <c r="C27" s="190"/>
      <c r="D27" s="220">
        <f>'TH-FAM 3 (p.1)'!H19</f>
      </c>
    </row>
    <row r="28" spans="1:4" s="185" customFormat="1" ht="14.25">
      <c r="A28" s="188"/>
      <c r="B28" s="189" t="s">
        <v>209</v>
      </c>
      <c r="C28" s="190"/>
      <c r="D28" s="220">
        <f>'TH-FAM 3 (p.1)'!H20</f>
      </c>
    </row>
    <row r="29" spans="1:4" s="185" customFormat="1" ht="14.25">
      <c r="A29" s="188"/>
      <c r="B29" s="189" t="s">
        <v>210</v>
      </c>
      <c r="C29" s="190"/>
      <c r="D29" s="220">
        <f>'TH-FAM 3 (p.1)'!H21</f>
      </c>
    </row>
    <row r="30" spans="1:4" s="185" customFormat="1" ht="14.25">
      <c r="A30" s="188"/>
      <c r="B30" s="189" t="s">
        <v>211</v>
      </c>
      <c r="C30" s="190"/>
      <c r="D30" s="220">
        <f>'TH-FAM 3 (p.1)'!H22</f>
      </c>
    </row>
    <row r="31" spans="1:4" s="185" customFormat="1" ht="14.25">
      <c r="A31" s="188"/>
      <c r="B31" s="189" t="s">
        <v>277</v>
      </c>
      <c r="C31" s="190"/>
      <c r="D31" s="220">
        <f>'TH-FAM 3 (p.1)'!H23</f>
      </c>
    </row>
    <row r="32" spans="1:4" s="185" customFormat="1" ht="14.25">
      <c r="A32" s="188"/>
      <c r="B32" s="189" t="s">
        <v>212</v>
      </c>
      <c r="C32" s="190"/>
      <c r="D32" s="220">
        <f>'TH-FAM 3 (p.1)'!H25</f>
      </c>
    </row>
    <row r="33" spans="1:4" s="185" customFormat="1" ht="14.25">
      <c r="A33" s="188"/>
      <c r="B33" s="189" t="s">
        <v>213</v>
      </c>
      <c r="C33" s="190"/>
      <c r="D33" s="220">
        <f>'TH-FAM 3 (p.1)'!H26</f>
      </c>
    </row>
    <row r="34" spans="1:4" s="185" customFormat="1" ht="14.25">
      <c r="A34" s="188"/>
      <c r="B34" s="189" t="s">
        <v>214</v>
      </c>
      <c r="C34" s="190"/>
      <c r="D34" s="220">
        <f>'TH-FAM 3 (p.1)'!H27</f>
      </c>
    </row>
    <row r="35" spans="1:4" s="185" customFormat="1" ht="14.25">
      <c r="A35" s="188"/>
      <c r="B35" s="189" t="s">
        <v>215</v>
      </c>
      <c r="C35" s="190"/>
      <c r="D35" s="220">
        <f>'TH-FAM 3 (p.1)'!H28</f>
      </c>
    </row>
    <row r="36" spans="1:4" s="185" customFormat="1" ht="14.25">
      <c r="A36" s="188"/>
      <c r="B36" s="189" t="s">
        <v>216</v>
      </c>
      <c r="C36" s="190"/>
      <c r="D36" s="220">
        <f>'TH-FAM 3 (p.1)'!H29</f>
      </c>
    </row>
    <row r="37" spans="1:4" s="185" customFormat="1" ht="14.25">
      <c r="A37" s="188"/>
      <c r="B37" s="189" t="s">
        <v>217</v>
      </c>
      <c r="C37" s="190"/>
      <c r="D37" s="220">
        <f>'TH-FAM 3 (p.1)'!H30</f>
      </c>
    </row>
    <row r="38" spans="1:4" s="185" customFormat="1" ht="14.25">
      <c r="A38" s="188"/>
      <c r="B38" s="189" t="s">
        <v>218</v>
      </c>
      <c r="C38" s="190"/>
      <c r="D38" s="220">
        <f>'TH-FAM 3 (p.1)'!H31</f>
      </c>
    </row>
    <row r="39" spans="1:4" s="185" customFormat="1" ht="14.25">
      <c r="A39" s="188"/>
      <c r="B39" s="189" t="s">
        <v>219</v>
      </c>
      <c r="C39" s="190"/>
      <c r="D39" s="220">
        <f>'TH-FAM 3 (p.1)'!H32</f>
      </c>
    </row>
    <row r="40" spans="1:4" s="185" customFormat="1" ht="14.25">
      <c r="A40" s="188"/>
      <c r="B40" s="189" t="s">
        <v>278</v>
      </c>
      <c r="C40" s="190"/>
      <c r="D40" s="220">
        <f>'TH-FAM 3 (p.1)'!H33</f>
      </c>
    </row>
    <row r="41" spans="1:4" s="185" customFormat="1" ht="12.75">
      <c r="A41" s="188"/>
      <c r="C41" s="190"/>
      <c r="D41" s="220"/>
    </row>
    <row r="42" spans="1:4" s="185" customFormat="1" ht="14.25">
      <c r="A42" s="188"/>
      <c r="B42" s="189" t="s">
        <v>220</v>
      </c>
      <c r="C42" s="190"/>
      <c r="D42" s="220">
        <f>'TH-FAM 3 (p.2)'!H4</f>
      </c>
    </row>
    <row r="43" spans="1:4" s="185" customFormat="1" ht="14.25">
      <c r="A43" s="188"/>
      <c r="B43" s="189" t="s">
        <v>221</v>
      </c>
      <c r="C43" s="192"/>
      <c r="D43" s="220">
        <f>'TH-FAM 3 (p.2)'!H5</f>
      </c>
    </row>
    <row r="44" spans="1:4" s="185" customFormat="1" ht="14.25">
      <c r="A44" s="188"/>
      <c r="B44" s="189" t="s">
        <v>222</v>
      </c>
      <c r="C44" s="192"/>
      <c r="D44" s="220">
        <f>'TH-FAM 3 (p.2)'!H6</f>
      </c>
    </row>
    <row r="45" spans="1:4" s="185" customFormat="1" ht="14.25">
      <c r="A45" s="188"/>
      <c r="B45" s="189" t="s">
        <v>223</v>
      </c>
      <c r="C45" s="192"/>
      <c r="D45" s="220">
        <f>'TH-FAM 3 (p.2)'!H7</f>
      </c>
    </row>
    <row r="46" spans="1:4" s="185" customFormat="1" ht="14.25">
      <c r="A46" s="188"/>
      <c r="B46" s="189" t="s">
        <v>224</v>
      </c>
      <c r="C46" s="192"/>
      <c r="D46" s="220">
        <f>'TH-FAM 3 (p.2)'!H8</f>
      </c>
    </row>
    <row r="47" spans="1:4" s="185" customFormat="1" ht="14.25">
      <c r="A47" s="188"/>
      <c r="B47" s="189" t="s">
        <v>225</v>
      </c>
      <c r="C47" s="192"/>
      <c r="D47" s="220">
        <f>'TH-FAM 3 (p.2)'!H9</f>
      </c>
    </row>
    <row r="48" spans="1:4" s="185" customFormat="1" ht="14.25">
      <c r="A48" s="188"/>
      <c r="B48" s="189" t="s">
        <v>226</v>
      </c>
      <c r="C48" s="192"/>
      <c r="D48" s="220">
        <f>'TH-FAM 3 (p.2)'!H11</f>
      </c>
    </row>
    <row r="49" spans="1:4" s="185" customFormat="1" ht="14.25">
      <c r="A49" s="188"/>
      <c r="B49" s="189" t="s">
        <v>227</v>
      </c>
      <c r="C49" s="192"/>
      <c r="D49" s="220">
        <f>'TH-FAM 3 (p.2)'!H12</f>
      </c>
    </row>
    <row r="50" spans="1:4" s="185" customFormat="1" ht="14.25">
      <c r="A50" s="188"/>
      <c r="B50" s="189" t="s">
        <v>228</v>
      </c>
      <c r="C50" s="192"/>
      <c r="D50" s="220">
        <f>'TH-FAM 3 (p.2)'!H13</f>
      </c>
    </row>
    <row r="51" spans="1:4" s="185" customFormat="1" ht="14.25">
      <c r="A51" s="188"/>
      <c r="B51" s="189" t="s">
        <v>229</v>
      </c>
      <c r="C51" s="192"/>
      <c r="D51" s="220">
        <f>'TH-FAM 3 (p.2)'!H15</f>
      </c>
    </row>
    <row r="52" spans="1:4" s="185" customFormat="1" ht="15" thickBot="1">
      <c r="A52" s="224"/>
      <c r="B52" s="196"/>
      <c r="C52" s="225"/>
      <c r="D52" s="226"/>
    </row>
    <row r="53" spans="1:4" ht="15" thickTop="1">
      <c r="A53" s="193"/>
      <c r="B53" s="189" t="s">
        <v>230</v>
      </c>
      <c r="C53" s="194"/>
      <c r="D53" s="221">
        <f>'TH-FAM 3 (p.2)'!H17</f>
      </c>
    </row>
    <row r="54" spans="1:4" ht="14.25">
      <c r="A54" s="193"/>
      <c r="B54" s="189" t="s">
        <v>231</v>
      </c>
      <c r="C54" s="194"/>
      <c r="D54" s="221">
        <f>'TH-FAM 3 (p.2)'!H19</f>
      </c>
    </row>
    <row r="55" spans="1:4" ht="14.25">
      <c r="A55" s="193"/>
      <c r="B55" s="189" t="s">
        <v>232</v>
      </c>
      <c r="C55" s="194"/>
      <c r="D55" s="221">
        <f>'TH-FAM 3 (p.2)'!H20</f>
      </c>
    </row>
    <row r="56" spans="1:4" ht="14.25">
      <c r="A56" s="193"/>
      <c r="B56" s="189" t="s">
        <v>233</v>
      </c>
      <c r="C56" s="194"/>
      <c r="D56" s="221">
        <f>'TH-FAM 3 (p.2)'!H21</f>
      </c>
    </row>
    <row r="57" spans="1:4" ht="14.25">
      <c r="A57" s="193"/>
      <c r="B57" s="189" t="s">
        <v>234</v>
      </c>
      <c r="C57" s="194"/>
      <c r="D57" s="221">
        <f>'TH-FAM 3 (p.2)'!H22</f>
      </c>
    </row>
    <row r="58" spans="1:4" ht="14.25">
      <c r="A58" s="193"/>
      <c r="B58" s="189" t="s">
        <v>235</v>
      </c>
      <c r="C58" s="194"/>
      <c r="D58" s="221">
        <f>'TH-FAM 3 (p.2)'!H23</f>
      </c>
    </row>
    <row r="59" spans="1:4" ht="14.25">
      <c r="A59" s="193"/>
      <c r="B59" s="189" t="s">
        <v>236</v>
      </c>
      <c r="C59" s="194"/>
      <c r="D59" s="221">
        <f>'TH-FAM 3 (p.2)'!H24</f>
      </c>
    </row>
    <row r="60" spans="1:4" ht="14.25">
      <c r="A60" s="193"/>
      <c r="B60" s="189"/>
      <c r="C60" s="194"/>
      <c r="D60" s="221"/>
    </row>
    <row r="61" spans="1:4" ht="14.25">
      <c r="A61" s="193"/>
      <c r="B61" s="189" t="s">
        <v>237</v>
      </c>
      <c r="C61" s="194"/>
      <c r="D61" s="221">
        <f>'TH-FAM 4'!I4</f>
      </c>
    </row>
    <row r="62" spans="1:4" ht="14.25">
      <c r="A62" s="193"/>
      <c r="B62" s="189" t="s">
        <v>238</v>
      </c>
      <c r="C62" s="194"/>
      <c r="D62" s="221">
        <f>'TH-FAM 4'!I5</f>
      </c>
    </row>
    <row r="63" spans="1:4" ht="14.25">
      <c r="A63" s="193"/>
      <c r="B63" s="189" t="s">
        <v>239</v>
      </c>
      <c r="C63" s="194"/>
      <c r="D63" s="221">
        <f>'TH-FAM 4'!I6</f>
      </c>
    </row>
    <row r="64" spans="1:4" ht="14.25">
      <c r="A64" s="193"/>
      <c r="B64" s="189" t="s">
        <v>240</v>
      </c>
      <c r="C64" s="194"/>
      <c r="D64" s="221">
        <f>'TH-FAM 4'!I7</f>
      </c>
    </row>
    <row r="65" spans="1:4" ht="14.25">
      <c r="A65" s="193"/>
      <c r="B65" s="189" t="s">
        <v>241</v>
      </c>
      <c r="C65" s="194"/>
      <c r="D65" s="221">
        <f>'TH-FAM 4'!I8</f>
      </c>
    </row>
    <row r="66" spans="1:4" ht="14.25">
      <c r="A66" s="193"/>
      <c r="B66" s="189" t="s">
        <v>242</v>
      </c>
      <c r="C66" s="194"/>
      <c r="D66" s="221">
        <f>'TH-FAM 4'!I9</f>
      </c>
    </row>
    <row r="67" spans="1:4" ht="14.25">
      <c r="A67" s="193"/>
      <c r="B67" s="189" t="s">
        <v>243</v>
      </c>
      <c r="C67" s="194"/>
      <c r="D67" s="221">
        <f>'TH-FAM 4'!I10</f>
      </c>
    </row>
    <row r="68" spans="1:4" ht="14.25">
      <c r="A68" s="193"/>
      <c r="B68" s="189" t="s">
        <v>244</v>
      </c>
      <c r="C68" s="194"/>
      <c r="D68" s="221">
        <f>'TH-FAM 4'!I11</f>
      </c>
    </row>
    <row r="69" spans="1:4" ht="14.25">
      <c r="A69" s="193"/>
      <c r="B69" s="189" t="s">
        <v>245</v>
      </c>
      <c r="C69" s="194"/>
      <c r="D69" s="221">
        <f>'TH-FAM 4'!I12</f>
      </c>
    </row>
    <row r="70" spans="1:4" ht="14.25">
      <c r="A70" s="193"/>
      <c r="B70" s="189" t="s">
        <v>246</v>
      </c>
      <c r="C70" s="194"/>
      <c r="D70" s="221">
        <f>'TH-FAM 4'!I13</f>
      </c>
    </row>
    <row r="71" spans="1:4" ht="14.25">
      <c r="A71" s="193"/>
      <c r="B71" s="189" t="s">
        <v>247</v>
      </c>
      <c r="C71" s="194"/>
      <c r="D71" s="221">
        <f>'TH-FAM 4'!I14</f>
      </c>
    </row>
    <row r="72" spans="1:4" ht="14.25">
      <c r="A72" s="193"/>
      <c r="B72" s="189" t="s">
        <v>248</v>
      </c>
      <c r="C72" s="194"/>
      <c r="D72" s="221">
        <f>'TH-FAM 4'!I15</f>
      </c>
    </row>
    <row r="73" spans="1:4" ht="14.25">
      <c r="A73" s="193"/>
      <c r="B73" s="189" t="s">
        <v>249</v>
      </c>
      <c r="C73" s="194"/>
      <c r="D73" s="221">
        <f>'TH-FAM 4'!I16</f>
      </c>
    </row>
    <row r="74" spans="1:4" ht="14.25">
      <c r="A74" s="193"/>
      <c r="B74" s="189" t="s">
        <v>250</v>
      </c>
      <c r="C74" s="194"/>
      <c r="D74" s="221">
        <f>'TH-FAM 4'!I17</f>
      </c>
    </row>
    <row r="75" spans="1:4" ht="14.25">
      <c r="A75" s="193"/>
      <c r="B75" s="189" t="s">
        <v>251</v>
      </c>
      <c r="C75" s="194"/>
      <c r="D75" s="221">
        <f>'TH-FAM 4'!I18</f>
      </c>
    </row>
    <row r="76" spans="1:4" ht="14.25">
      <c r="A76" s="193"/>
      <c r="B76" s="189" t="s">
        <v>252</v>
      </c>
      <c r="C76" s="194"/>
      <c r="D76" s="221">
        <f>'TH-FAM 4'!I19</f>
      </c>
    </row>
    <row r="77" spans="1:4" ht="14.25">
      <c r="A77" s="193"/>
      <c r="B77" s="189" t="s">
        <v>253</v>
      </c>
      <c r="C77" s="194"/>
      <c r="D77" s="221">
        <f>'TH-FAM 4'!I21</f>
      </c>
    </row>
    <row r="78" spans="1:4" ht="14.25">
      <c r="A78" s="193"/>
      <c r="B78" s="189" t="s">
        <v>254</v>
      </c>
      <c r="C78" s="194"/>
      <c r="D78" s="221">
        <f>'TH-FAM 4'!I22</f>
      </c>
    </row>
    <row r="79" spans="1:4" ht="14.25">
      <c r="A79" s="193"/>
      <c r="B79" s="189" t="s">
        <v>255</v>
      </c>
      <c r="C79" s="194"/>
      <c r="D79" s="221">
        <f>'TH-FAM 4'!I23</f>
      </c>
    </row>
    <row r="80" spans="1:4" ht="14.25">
      <c r="A80" s="193"/>
      <c r="B80" s="189" t="s">
        <v>256</v>
      </c>
      <c r="C80" s="194"/>
      <c r="D80" s="221">
        <f>'TH-FAM 4'!I24</f>
      </c>
    </row>
    <row r="81" spans="1:4" ht="14.25">
      <c r="A81" s="193"/>
      <c r="B81" s="189" t="s">
        <v>257</v>
      </c>
      <c r="C81" s="194"/>
      <c r="D81" s="221">
        <f>'TH-FAM 4'!I25</f>
      </c>
    </row>
    <row r="82" spans="1:4" ht="14.25">
      <c r="A82" s="193"/>
      <c r="B82" s="189" t="s">
        <v>258</v>
      </c>
      <c r="C82" s="194"/>
      <c r="D82" s="221">
        <f>'TH-FAM 4'!I26</f>
      </c>
    </row>
    <row r="83" spans="1:4" ht="14.25">
      <c r="A83" s="193"/>
      <c r="B83" s="189" t="s">
        <v>259</v>
      </c>
      <c r="C83" s="194"/>
      <c r="D83" s="221">
        <f>'TH-FAM 4'!I28</f>
      </c>
    </row>
    <row r="84" spans="1:4" ht="14.25">
      <c r="A84" s="193"/>
      <c r="B84" s="189" t="s">
        <v>260</v>
      </c>
      <c r="C84" s="194"/>
      <c r="D84" s="221">
        <f>'TH-FAM 4'!I29</f>
      </c>
    </row>
    <row r="85" spans="1:4" ht="14.25">
      <c r="A85" s="193"/>
      <c r="B85" s="189" t="s">
        <v>261</v>
      </c>
      <c r="C85" s="194"/>
      <c r="D85" s="221">
        <f>'TH-FAM 4'!I30</f>
      </c>
    </row>
    <row r="86" spans="1:4" ht="15">
      <c r="A86" s="193"/>
      <c r="B86" s="198"/>
      <c r="C86" s="194"/>
      <c r="D86" s="221"/>
    </row>
    <row r="87" spans="1:4" ht="14.25">
      <c r="A87" s="193"/>
      <c r="B87" s="189" t="s">
        <v>262</v>
      </c>
      <c r="C87" s="194"/>
      <c r="D87" s="221">
        <f>'TH-FAM 5'!O5</f>
      </c>
    </row>
    <row r="88" spans="1:4" ht="14.25">
      <c r="A88" s="193"/>
      <c r="B88" s="189" t="s">
        <v>263</v>
      </c>
      <c r="C88" s="194"/>
      <c r="D88" s="221">
        <f>'TH-FAM 5'!O6</f>
      </c>
    </row>
    <row r="89" spans="1:4" ht="14.25">
      <c r="A89" s="193"/>
      <c r="B89" s="189" t="s">
        <v>264</v>
      </c>
      <c r="C89" s="194"/>
      <c r="D89" s="221">
        <f>'TH-FAM 5'!O7</f>
      </c>
    </row>
    <row r="90" spans="1:4" ht="14.25">
      <c r="A90" s="193"/>
      <c r="B90" s="189" t="s">
        <v>265</v>
      </c>
      <c r="C90" s="194"/>
      <c r="D90" s="221">
        <f>'TH-FAM 5'!O8</f>
      </c>
    </row>
    <row r="91" spans="1:4" ht="14.25">
      <c r="A91" s="193"/>
      <c r="B91" s="189" t="s">
        <v>266</v>
      </c>
      <c r="C91" s="194"/>
      <c r="D91" s="221">
        <f>'TH-FAM 5'!O9</f>
      </c>
    </row>
    <row r="92" spans="1:4" ht="14.25">
      <c r="A92" s="193"/>
      <c r="B92" s="189" t="s">
        <v>267</v>
      </c>
      <c r="C92" s="194"/>
      <c r="D92" s="221">
        <f>'TH-FAM 5'!O14</f>
      </c>
    </row>
    <row r="93" spans="1:4" ht="14.25">
      <c r="A93" s="193"/>
      <c r="B93" s="189" t="s">
        <v>268</v>
      </c>
      <c r="C93" s="194"/>
      <c r="D93" s="221">
        <f>'TH-FAM 5'!O15</f>
      </c>
    </row>
    <row r="94" spans="1:4" ht="14.25">
      <c r="A94" s="193"/>
      <c r="B94" s="189" t="s">
        <v>269</v>
      </c>
      <c r="C94" s="194"/>
      <c r="D94" s="221">
        <f>'TH-FAM 5'!O16</f>
      </c>
    </row>
    <row r="95" spans="1:4" ht="14.25">
      <c r="A95" s="193"/>
      <c r="B95" s="189" t="s">
        <v>270</v>
      </c>
      <c r="C95" s="194"/>
      <c r="D95" s="221">
        <f>'TH-FAM 5'!O17</f>
      </c>
    </row>
    <row r="96" spans="1:4" ht="14.25">
      <c r="A96" s="193"/>
      <c r="B96" s="189" t="s">
        <v>271</v>
      </c>
      <c r="C96" s="194"/>
      <c r="D96" s="221">
        <f>'TH-FAM 5'!O18</f>
      </c>
    </row>
    <row r="97" spans="1:4" ht="14.25">
      <c r="A97" s="193"/>
      <c r="B97" s="189"/>
      <c r="C97" s="194"/>
      <c r="D97" s="221"/>
    </row>
    <row r="98" spans="1:4" ht="14.25">
      <c r="A98" s="193"/>
      <c r="B98" s="189" t="s">
        <v>272</v>
      </c>
      <c r="C98" s="194"/>
      <c r="D98" s="221">
        <f>'TH-FAM 6'!J4</f>
      </c>
    </row>
    <row r="99" spans="1:4" ht="14.25">
      <c r="A99" s="193"/>
      <c r="B99" s="189" t="s">
        <v>273</v>
      </c>
      <c r="C99" s="194"/>
      <c r="D99" s="221">
        <f>'TH-FAM 6'!J5</f>
      </c>
    </row>
    <row r="100" spans="1:4" ht="15.75" thickBot="1">
      <c r="A100" s="195"/>
      <c r="B100" s="199"/>
      <c r="C100" s="197"/>
      <c r="D100" s="222"/>
    </row>
    <row r="101" ht="15.75" thickTop="1"/>
  </sheetData>
  <sheetProtection password="9461" sheet="1" objects="1" scenarios="1"/>
  <mergeCells count="2">
    <mergeCell ref="B1:D1"/>
    <mergeCell ref="B4:D4"/>
  </mergeCells>
  <printOptions horizontalCentered="1" verticalCentered="1"/>
  <pageMargins left="0.75" right="0.75" top="1" bottom="1" header="0.5" footer="0.5"/>
  <pageSetup fitToHeight="2" horizontalDpi="600" verticalDpi="600" orientation="portrait" scale="85" r:id="rId1"/>
  <rowBreaks count="1" manualBreakCount="1">
    <brk id="5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Table TH-FAM1: Worksheet for Estimating the Total Number of Persons in </dc:title>
  <dc:subject> Table TH-FAM1: Worksheet for Estimating the Total Number of Persons in </dc:subject>
  <dc:creator>HUD - CPD - Homeless Assistance</dc:creator>
  <cp:keywords>AHAR, HMIS, Table TH-FAM1, Worksheet, Estimating the Total Number of Persons, </cp:keywords>
  <dc:description/>
  <cp:lastModifiedBy>HUD</cp:lastModifiedBy>
  <cp:lastPrinted>2005-03-03T23:01:45Z</cp:lastPrinted>
  <dcterms:created xsi:type="dcterms:W3CDTF">2005-02-16T20:01:44Z</dcterms:created>
  <dcterms:modified xsi:type="dcterms:W3CDTF">2005-03-15T20:27:51Z</dcterms:modified>
  <cp:category/>
  <cp:version/>
  <cp:contentType/>
  <cp:contentStatus/>
</cp:coreProperties>
</file>